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https://makarskahr-my.sharepoint.com/personal/tonci_batinic_makarska_hr/Documents/Radna površina/13. sjednica materijali/točka 4/"/>
    </mc:Choice>
  </mc:AlternateContent>
  <xr:revisionPtr revIDLastSave="117" documentId="8_{7DE0B0E3-1D8C-4252-A944-7039792DA20B}" xr6:coauthVersionLast="47" xr6:coauthVersionMax="47" xr10:uidLastSave="{AE597426-1D42-4F8E-8605-D5DE5A690048}"/>
  <bookViews>
    <workbookView xWindow="-120" yWindow="-120" windowWidth="29040" windowHeight="15840" tabRatio="500" xr2:uid="{00000000-000D-0000-FFFF-FFFF00000000}"/>
  </bookViews>
  <sheets>
    <sheet name="GRAĐENJE" sheetId="1" r:id="rId1"/>
    <sheet name="KAPITALNI" sheetId="4" r:id="rId2"/>
    <sheet name="ODRŽAVANJE" sheetId="5" r:id="rId3"/>
    <sheet name="SANACIJA ADAPTACIJA" sheetId="6" r:id="rId4"/>
    <sheet name="SPOMENICKA BASTINA" sheetId="7" r:id="rId5"/>
    <sheet name="ZBRINAVANJE OTPADA" sheetId="8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0" i="4" l="1"/>
  <c r="G40" i="4"/>
  <c r="E40" i="4"/>
  <c r="G89" i="4"/>
  <c r="F89" i="4"/>
  <c r="E89" i="4"/>
  <c r="F47" i="6"/>
  <c r="G47" i="6"/>
  <c r="E47" i="6"/>
  <c r="F25" i="8"/>
  <c r="G25" i="8"/>
  <c r="E25" i="8"/>
  <c r="G31" i="7"/>
  <c r="F31" i="7"/>
  <c r="E31" i="7"/>
  <c r="F118" i="5"/>
  <c r="E118" i="5"/>
  <c r="D118" i="5"/>
  <c r="G166" i="1"/>
  <c r="F166" i="1"/>
  <c r="E166" i="1"/>
  <c r="F70" i="4"/>
  <c r="G70" i="4"/>
  <c r="E70" i="4"/>
  <c r="E108" i="1"/>
  <c r="E49" i="1"/>
  <c r="E74" i="4" l="1"/>
  <c r="E37" i="6"/>
  <c r="E19" i="8"/>
  <c r="E23" i="7"/>
  <c r="E75" i="4"/>
  <c r="D90" i="5"/>
  <c r="D105" i="5" s="1"/>
  <c r="D73" i="5"/>
  <c r="D104" i="5" s="1"/>
  <c r="F37" i="6"/>
  <c r="G37" i="6"/>
  <c r="G55" i="1"/>
  <c r="G147" i="1" s="1"/>
  <c r="F55" i="1"/>
  <c r="F147" i="1" s="1"/>
  <c r="E55" i="1"/>
  <c r="E147" i="1" s="1"/>
  <c r="E28" i="5"/>
  <c r="E101" i="5" s="1"/>
  <c r="F28" i="5"/>
  <c r="F101" i="5" s="1"/>
  <c r="D28" i="5"/>
  <c r="D101" i="5" s="1"/>
  <c r="E15" i="5"/>
  <c r="E100" i="5" s="1"/>
  <c r="E55" i="5"/>
  <c r="E102" i="5" s="1"/>
  <c r="E103" i="5"/>
  <c r="E73" i="5"/>
  <c r="E104" i="5" s="1"/>
  <c r="E90" i="5"/>
  <c r="E105" i="5" s="1"/>
  <c r="E95" i="5"/>
  <c r="E106" i="5" s="1"/>
  <c r="F15" i="5"/>
  <c r="F100" i="5" s="1"/>
  <c r="F55" i="5"/>
  <c r="F102" i="5" s="1"/>
  <c r="F103" i="5"/>
  <c r="F73" i="5"/>
  <c r="F104" i="5" s="1"/>
  <c r="F90" i="5"/>
  <c r="F105" i="5" s="1"/>
  <c r="F95" i="5"/>
  <c r="F106" i="5" s="1"/>
  <c r="D15" i="5"/>
  <c r="D100" i="5" s="1"/>
  <c r="D55" i="5"/>
  <c r="D102" i="5" s="1"/>
  <c r="D103" i="5"/>
  <c r="D95" i="5"/>
  <c r="D106" i="5" s="1"/>
  <c r="F74" i="4"/>
  <c r="F75" i="4"/>
  <c r="G74" i="4"/>
  <c r="G75" i="4"/>
  <c r="G49" i="1"/>
  <c r="G146" i="1" s="1"/>
  <c r="G108" i="1"/>
  <c r="G148" i="1" s="1"/>
  <c r="G149" i="1"/>
  <c r="G150" i="1"/>
  <c r="G151" i="1"/>
  <c r="G135" i="1"/>
  <c r="G152" i="1" s="1"/>
  <c r="G153" i="1"/>
  <c r="F49" i="1"/>
  <c r="F146" i="1" s="1"/>
  <c r="F108" i="1"/>
  <c r="F148" i="1" s="1"/>
  <c r="F149" i="1"/>
  <c r="F150" i="1"/>
  <c r="F151" i="1"/>
  <c r="F135" i="1"/>
  <c r="F152" i="1" s="1"/>
  <c r="F153" i="1"/>
  <c r="E148" i="1"/>
  <c r="E146" i="1"/>
  <c r="E149" i="1"/>
  <c r="E150" i="1"/>
  <c r="E151" i="1"/>
  <c r="E135" i="1"/>
  <c r="E152" i="1" s="1"/>
  <c r="E153" i="1"/>
  <c r="F23" i="7"/>
  <c r="G23" i="7"/>
  <c r="F19" i="8"/>
  <c r="G19" i="8"/>
  <c r="E156" i="1"/>
  <c r="E123" i="1"/>
  <c r="E117" i="1"/>
  <c r="F51" i="1"/>
  <c r="F117" i="1" s="1"/>
  <c r="G51" i="1"/>
  <c r="E145" i="1"/>
  <c r="E137" i="1"/>
  <c r="E129" i="1"/>
  <c r="E111" i="1"/>
  <c r="E154" i="1" l="1"/>
  <c r="F145" i="1"/>
  <c r="F111" i="1"/>
  <c r="F123" i="1"/>
  <c r="F137" i="1"/>
  <c r="F129" i="1"/>
  <c r="G154" i="1"/>
  <c r="F156" i="1"/>
  <c r="E107" i="5"/>
  <c r="F107" i="5"/>
  <c r="D107" i="5"/>
  <c r="F154" i="1"/>
  <c r="G76" i="4"/>
  <c r="E76" i="4"/>
  <c r="F76" i="4"/>
</calcChain>
</file>

<file path=xl/sharedStrings.xml><?xml version="1.0" encoding="utf-8"?>
<sst xmlns="http://schemas.openxmlformats.org/spreadsheetml/2006/main" count="498" uniqueCount="247">
  <si>
    <t>I. JAVNE POVRŠINE</t>
  </si>
  <si>
    <t xml:space="preserve">     Izvor financiranja: komunalni doprinos</t>
  </si>
  <si>
    <t xml:space="preserve">      Izvor financiranja: komunalni doprinos</t>
  </si>
  <si>
    <t xml:space="preserve">    Izvor financiranja: koncesije i koncesijska odobrenja</t>
  </si>
  <si>
    <t xml:space="preserve">  Izvor financiranja: komunalni doprinos</t>
  </si>
  <si>
    <t xml:space="preserve">    Izvor financiranja: komunalni doprinos</t>
  </si>
  <si>
    <t>UKUPNO</t>
  </si>
  <si>
    <t>II. OTKUP ZEMLJIŠTA ZA NERAZVRSTANE CESTE</t>
  </si>
  <si>
    <t>1. Zemljište za nerazvrstane ceste</t>
  </si>
  <si>
    <t>III.   NERAZVRSTANE CESTE</t>
  </si>
  <si>
    <t>2. Izgradnja i rekons. Ulice Put Moče</t>
  </si>
  <si>
    <t>3. Izgradnja i rekonstrukcija ulice Put Dugiša</t>
  </si>
  <si>
    <t>4. Izgradnja i rekonstrukcja ulica u Velikom Brdu</t>
  </si>
  <si>
    <t>6. Izgradnja i rekons. ostalih nerazvrst. cesta grada Makarske</t>
  </si>
  <si>
    <t>7. Izgradnja prometnica u obuhvatu UPU Zelenka 2</t>
  </si>
  <si>
    <t>8. Izgradnja prometnica u obuhvatu UPU Bilaje 1</t>
  </si>
  <si>
    <t>11. Izgradnja prometnica iz obuhvata UPU Batinići</t>
  </si>
  <si>
    <t>12. Izgradnja nastavka ulice od zgrada POS-a do Lulićeve</t>
  </si>
  <si>
    <t xml:space="preserve">13. Izgradnja i rekonstrukcija nadvožnjaka na D-8 (Put Makra) </t>
  </si>
  <si>
    <t xml:space="preserve"> Izvor financiranja: komunalni doprinos</t>
  </si>
  <si>
    <t xml:space="preserve">17. Izgradnja nastavka ul. K.Meštrovića s izlazom na D8 </t>
  </si>
  <si>
    <t xml:space="preserve">   Izvor financiranja: komunalni doprinos</t>
  </si>
  <si>
    <t xml:space="preserve">  Izvor financiranja: naknade za zadržavanje nezakonito izgrađene zgrade u prostoru </t>
  </si>
  <si>
    <t>Izvor financiranja: komunalni doprinos</t>
  </si>
  <si>
    <t>IV. GROBLJA</t>
  </si>
  <si>
    <t>V. JAVNA RASVJETA</t>
  </si>
  <si>
    <t>1. Temeljenje, kabliranje i postavljanje novih rasvjetnih tijela</t>
  </si>
  <si>
    <t>VI. OPSKRBA PITKOM VODOM</t>
  </si>
  <si>
    <t>1.Izgradnja vodoopskrbnog sustava na području Grada Makarske</t>
  </si>
  <si>
    <t xml:space="preserve">    Izvor financiranja: prihodi od naknada za vodoopskrbu i odvodnju </t>
  </si>
  <si>
    <t>VII. ODVODNJA I PROČIŠĆAVANJE OTPADNIH VODA</t>
  </si>
  <si>
    <t>1. Izgradnja kanalizacijskog sustava na području Grada</t>
  </si>
  <si>
    <t xml:space="preserve">     Izvor financiranja: prihodi od naknada za vodoopskrbu i odvodnju</t>
  </si>
  <si>
    <t>2. Izgradnja oborinskog sustava na području Grada</t>
  </si>
  <si>
    <t xml:space="preserve">   Izvor financiranja: komunlani doprinos</t>
  </si>
  <si>
    <t>REKAPITULACIJA</t>
  </si>
  <si>
    <t>III. NERAZVRSTANE CESTE</t>
  </si>
  <si>
    <t>IZVORI FINANCIRANJA</t>
  </si>
  <si>
    <t>Prihodi od naknada za vodoopskrbu i odvodnju</t>
  </si>
  <si>
    <t>Prihodi od koncesija i koncesijskih odobrenja</t>
  </si>
  <si>
    <t>Prihodi od naknade za nezakonito izgrađene zgrade</t>
  </si>
  <si>
    <t>Prihodi od prodaje nefinancijske imovine</t>
  </si>
  <si>
    <t>Prihodi od komunalne naknade</t>
  </si>
  <si>
    <t>ZAVRŠNE ODREDBE</t>
  </si>
  <si>
    <t>Na temelju članka 67. Zakona o komunalnom gospodarstvu (Narodne novine br. 68/18,110/18 i 32/20) i članka 40. Statuta Grada Makarske</t>
  </si>
  <si>
    <t>PREDSJEDNICA GRADSKOG VIJEĆA</t>
  </si>
  <si>
    <t>Gordana Muhtić, dipl.iur.</t>
  </si>
  <si>
    <t>VIII. PARTICIPATIVNO BUĐETIRANJE</t>
  </si>
  <si>
    <t>1. Participativno buđetiranje - izgradnja</t>
  </si>
  <si>
    <t>Pomoći EU</t>
  </si>
  <si>
    <t>(Glasnik Grada Makarske br. 3/21) Gradsko vijeće Grada Makarske, na ____sjednici održanoj _____2022. god. donosi</t>
  </si>
  <si>
    <t>PROGRAM GRAĐENJA KOMUNALNE INFRASTRUKTURE ZA 2023.</t>
  </si>
  <si>
    <t>Plan 2023.</t>
  </si>
  <si>
    <t>Plan 2024.</t>
  </si>
  <si>
    <t>Plan 2025.</t>
  </si>
  <si>
    <t>Plan 2025</t>
  </si>
  <si>
    <t>Plan 2024</t>
  </si>
  <si>
    <t xml:space="preserve">PROGRAM GRAĐENJA KOMUNALNE INFRASTRUKTURE ZA 2023. </t>
  </si>
  <si>
    <t>Na temelju članka 40. Statuta Grada Makarske (Glasnik Grada Makarske br.3/21)</t>
  </si>
  <si>
    <t xml:space="preserve">Gradsko vijeće Grada Makarske, na ______sjednici održanoj _______2022.g., donosi </t>
  </si>
  <si>
    <t>PROGRAM IZGRADNJE KAPITALNIH PROJEKATA za 2023.</t>
  </si>
  <si>
    <t>I. TEHNIČKA DOKUMENTACIJA</t>
  </si>
  <si>
    <t>1. Žičara</t>
  </si>
  <si>
    <t xml:space="preserve">   Izvor financiranja:ostali prihodi za posebna namjene</t>
  </si>
  <si>
    <t>2. Kulturni centar s parkingom</t>
  </si>
  <si>
    <t>3. Sportska lučica</t>
  </si>
  <si>
    <t xml:space="preserve">     Izvor financiranja: koncesije i koncesijska odobrenja</t>
  </si>
  <si>
    <t xml:space="preserve"> Izvor financiranja:komunalni doprinos</t>
  </si>
  <si>
    <t>II. IZGRADNJA</t>
  </si>
  <si>
    <t>1. Dogradnja Osnovne škole Stjepana Ivičevića</t>
  </si>
  <si>
    <t>2. Izgradnja kuće Sunca</t>
  </si>
  <si>
    <t>3. Izgradnja dječjeg vrtića na Zelenci</t>
  </si>
  <si>
    <t xml:space="preserve">   Izvor financiranja:Opći prihodi i primici</t>
  </si>
  <si>
    <t>5. Dogradnja dječjeg vrtića Ciciban</t>
  </si>
  <si>
    <t xml:space="preserve">6. Kulturni centar s parkingom </t>
  </si>
  <si>
    <t>7. Uređenje Peškere</t>
  </si>
  <si>
    <t>UKUPNO I. i II.</t>
  </si>
  <si>
    <t>Ostali prihodi za posebne namjene</t>
  </si>
  <si>
    <t>Prihodi od komunalnog doprinosa</t>
  </si>
  <si>
    <t>Opći prihodi i primici</t>
  </si>
  <si>
    <t>Ostale pomoći</t>
  </si>
  <si>
    <t>Vlastiti prihodi</t>
  </si>
  <si>
    <t>VII. PARTICIPATIVNO BUĐETIRANJE</t>
  </si>
  <si>
    <t>VI. OSTALO ODRŽAVANJE</t>
  </si>
  <si>
    <t>V. ODRŽAVANJE JAVNE RASVJETE</t>
  </si>
  <si>
    <t>IV. ODRŽAVANJE NERAZVRSTANIH CESTA</t>
  </si>
  <si>
    <t xml:space="preserve">III. ODRŽAVANJE JAVNIH POVRŠINA                 </t>
  </si>
  <si>
    <t>II. ODRŽAVANJE ČISTOĆE JAVNIH POVRŠINA</t>
  </si>
  <si>
    <t>I. ODRŽAVANJE I POPRAVAK OBORINSKOG SUSTAVA</t>
  </si>
  <si>
    <t>PROGRAM ODRŽAVANJA KOMUNALNE INFRASTRUKTURE za 2023.</t>
  </si>
  <si>
    <t>1. Participativno buđetiranje - održavanje</t>
  </si>
  <si>
    <t xml:space="preserve"> </t>
  </si>
  <si>
    <t xml:space="preserve">    nabava sitnog inventara i sl.)</t>
  </si>
  <si>
    <t xml:space="preserve">4. Ostalo (izrada elaborata,skica, fotografija, </t>
  </si>
  <si>
    <t xml:space="preserve">   dezinsekcije i deratizacije</t>
  </si>
  <si>
    <t xml:space="preserve">3. Provođenje mjera obvezne preventivne </t>
  </si>
  <si>
    <t xml:space="preserve">    životinja te usluge higijeničarske službe</t>
  </si>
  <si>
    <t xml:space="preserve">2. Sakupljanje i zbrinjavanje napuštenih i izgubljenih  </t>
  </si>
  <si>
    <t>1. Usluge službe za uklanjanje s JPP-e</t>
  </si>
  <si>
    <t xml:space="preserve">     Izvor financiranja:  komunalni doprinos</t>
  </si>
  <si>
    <t>3. Prigodna dekoracija i iluminacija</t>
  </si>
  <si>
    <t xml:space="preserve">    Izvor financiranja: opći prihodi i primici</t>
  </si>
  <si>
    <t>2. Održavanje javne rasvjete - utrošak struje</t>
  </si>
  <si>
    <t xml:space="preserve">     Izvor financiranja:  ostali prihodi za posebne namjene</t>
  </si>
  <si>
    <t>1. Održavanje objekata i uređaja javne rasvjete - rad</t>
  </si>
  <si>
    <t>1.Popravak i održavanje nerazvrstanih cesta</t>
  </si>
  <si>
    <t xml:space="preserve">     Izvor financiranja: ostali prihodi za posebne namjene</t>
  </si>
  <si>
    <t>7. Utrošak vode</t>
  </si>
  <si>
    <t>6. Nabava ostale opreme</t>
  </si>
  <si>
    <t>6. Nabava komunalne opreme</t>
  </si>
  <si>
    <t>5. Održavanje i zaštita kamenih površina Kalalarga i Rive</t>
  </si>
  <si>
    <t xml:space="preserve">    Izvor financiranja: ostali prihodi za posebne namjene</t>
  </si>
  <si>
    <t>4. Održavanje ostalih javnih površina Grada</t>
  </si>
  <si>
    <t>3. Održavanje i nadohrana plaže</t>
  </si>
  <si>
    <t>2. Održavanje parkova, javnog zelenila, igrališta</t>
  </si>
  <si>
    <t>1. Horizontalna i vertikalna signalizacija</t>
  </si>
  <si>
    <t>III. ODRŽAVANJE JAVNIH POVRŠINA</t>
  </si>
  <si>
    <t>2. Čišćenje mora i plaža</t>
  </si>
  <si>
    <t xml:space="preserve">     Izvor financiranja: komunalna naknada</t>
  </si>
  <si>
    <t xml:space="preserve">1. Čišćenje javnih površina </t>
  </si>
  <si>
    <t>1. Odvodnja atmosferskih voda</t>
  </si>
  <si>
    <t>održanoj____________ 2022. godine, donijelo je</t>
  </si>
  <si>
    <t xml:space="preserve">Grada Makarske (Glasnik Grada Makarske br. 3/21) Gradsko vijeće Grada Makarske, na ______sjednici </t>
  </si>
  <si>
    <t xml:space="preserve">Na temelju članka 72. Zakona o komunalnom gospodarstvu (Narodne novine broj: 68/18, 110/18 i 32/20) i članka 40. Statuta </t>
  </si>
  <si>
    <t xml:space="preserve">  </t>
  </si>
  <si>
    <t xml:space="preserve">   Izvor financiranja: komunalna naknada</t>
  </si>
  <si>
    <t xml:space="preserve">   Izvor financiranja: opći prihodi i primici</t>
  </si>
  <si>
    <t>1. Poslovni prostori Grada Makarske</t>
  </si>
  <si>
    <t>PROGRAM SANACIJE I ADAPTACIJE OBJEKATA ZA 2023.</t>
  </si>
  <si>
    <t xml:space="preserve">Gradsko vijeće Grada Makarske, na ______sjednici održanoj ____________ 2022.g. donijelo je </t>
  </si>
  <si>
    <t>Na temelju članka 40. Statuta Grada Makarske (Glasnik Grada Makarske br. 3/21)</t>
  </si>
  <si>
    <t xml:space="preserve"> 3. Revitalizacija Stare gradske jezgre Grada Makarske </t>
  </si>
  <si>
    <t xml:space="preserve">       Izvor financiranja: komunalna naknada</t>
  </si>
  <si>
    <t xml:space="preserve">  2. Sanacija Palače Tonoli</t>
  </si>
  <si>
    <t xml:space="preserve">       Izvor financiranja: vlastiti prihodi</t>
  </si>
  <si>
    <t xml:space="preserve">       Izvor financiranja: komunalni doprinos</t>
  </si>
  <si>
    <t xml:space="preserve">       Izvor financiranja: spomenička renta</t>
  </si>
  <si>
    <t xml:space="preserve">  1. Sanacija objekata kulturne baštine Grada Makarske</t>
  </si>
  <si>
    <t>Sanacija objekata kulturne baštine Grada Makarske</t>
  </si>
  <si>
    <t>PROGRAM SANACIJE SPOMENIČKE BAŠTINE za 2023.</t>
  </si>
  <si>
    <t xml:space="preserve"> Izvor financiranja: opći prihodi i primici</t>
  </si>
  <si>
    <t>3. Tekući rashodi zbrinjavanja komunalnog otpada</t>
  </si>
  <si>
    <t>2. Izobrazno-edukativna kampanja o održ.gosp.otpadom</t>
  </si>
  <si>
    <t>1. Izgradnja reciklažnog dvorišta</t>
  </si>
  <si>
    <t>PROGRAM ZBRINJAVANJA KOMUNALNOG OTPADA I ZAŠTITE OKOLIŠA ZA 2023.</t>
  </si>
  <si>
    <t>Na temelju članka 40. Statuta Grada Makarske (Glasnik Grada Makarske br. 3/21) Gradsko vijeće Grada Makarske,</t>
  </si>
  <si>
    <t>na ____sjednici održanoj _____2022. god. donijelo je</t>
  </si>
  <si>
    <t>Izvor financiranja: pomoći EU</t>
  </si>
  <si>
    <t>4. Interpretacijski centar Veliki Kaštel</t>
  </si>
  <si>
    <t xml:space="preserve">    Izvor financiranja: pomoći EU       </t>
  </si>
  <si>
    <r>
      <t xml:space="preserve">    </t>
    </r>
    <r>
      <rPr>
        <sz val="8"/>
        <rFont val="Arial"/>
        <family val="2"/>
        <charset val="238"/>
      </rPr>
      <t>Izvor financiranja:  opći prihodi i primici</t>
    </r>
  </si>
  <si>
    <t>4. Provedba mjera planiranih akcijskim planom-SECAP</t>
  </si>
  <si>
    <r>
      <t xml:space="preserve">   </t>
    </r>
    <r>
      <rPr>
        <sz val="8"/>
        <rFont val="Arial"/>
        <family val="2"/>
        <charset val="238"/>
      </rPr>
      <t>Izvor financiranja: opći prihodi i primici</t>
    </r>
  </si>
  <si>
    <t xml:space="preserve">  Izvor financiranja:komunalni doprinos</t>
  </si>
  <si>
    <t>Izvor financiranja: komunalna naknada</t>
  </si>
  <si>
    <t>Izvor financiranja:  komunalna naknada</t>
  </si>
  <si>
    <t>1. Nastavak izgradnje Starog Velikbrdskog puta</t>
  </si>
  <si>
    <t>1. Projektiranje, izgradnja i uređenje groblja na području Grada</t>
  </si>
  <si>
    <t>4. Dogradnja Osnovne škole Oca Petra Perice</t>
  </si>
  <si>
    <t>5. Izrada plana održive gradske mobilnosti (SUMP)</t>
  </si>
  <si>
    <t xml:space="preserve"> Izvor financiranja:ostale pomoći (fond za zaštitu okoliša)</t>
  </si>
  <si>
    <t xml:space="preserve"> Izvor financiranja: pomoći</t>
  </si>
  <si>
    <r>
      <t xml:space="preserve"> </t>
    </r>
    <r>
      <rPr>
        <sz val="8"/>
        <rFont val="Arial"/>
        <family val="2"/>
        <charset val="238"/>
      </rPr>
      <t xml:space="preserve">Izvor financiranja: donacije </t>
    </r>
  </si>
  <si>
    <t xml:space="preserve">Gradsko vijeće Grada Makarske, na ______sjednici održanoj _________2022.g., donijelo je </t>
  </si>
  <si>
    <t>Izvor financiranja: prodaja nefinancijske imovine</t>
  </si>
  <si>
    <t>Izvor financiranja: Pomoći EU</t>
  </si>
  <si>
    <t>8. Izgradnja sunčane elektrane DV Ciciban</t>
  </si>
  <si>
    <t>9. Izgradnja sunčane elektrane DV Maslina</t>
  </si>
  <si>
    <t>1. Trg ispred crkve Kraljice mira na Zelenci</t>
  </si>
  <si>
    <t xml:space="preserve">2. Dječja igrališta, bočališta </t>
  </si>
  <si>
    <t>3. Izgradnja i rekonstrukcija Gradske plaže</t>
  </si>
  <si>
    <t>4. Izgradnja parkova i javnih zelenila</t>
  </si>
  <si>
    <t>5. Izgradnja i rekonstrukcija ostalih javnih površina Grada</t>
  </si>
  <si>
    <t>6. Izgradnja i rekonstrukcija Trga Hrpina</t>
  </si>
  <si>
    <t>7. Izgradnja dječjeg igrališta Veliko Brdo</t>
  </si>
  <si>
    <t>8. Izgradnja javnih parkirališta</t>
  </si>
  <si>
    <t>9. Izgradnja šetnice od hotela Amines Khalani Beach do potoka u Krvavici</t>
  </si>
  <si>
    <t>10. Izgradnja pješ.staze od križ.Zadarske sa ŽC 6196 do Velpro-a</t>
  </si>
  <si>
    <t>11. Izgradnja sanitarnog čvora i recepcije u Kotišini</t>
  </si>
  <si>
    <t>12. Put endema - ePATH</t>
  </si>
  <si>
    <t>13. Uređenje dijela rive - od kućice lučke uprave do lukobrana</t>
  </si>
  <si>
    <t>14. Ulica Ilije Despota</t>
  </si>
  <si>
    <t>15. Rekonstrukcija pješačkih ulica u staroj jezgri</t>
  </si>
  <si>
    <t>16. Izgradnja parka za pse</t>
  </si>
  <si>
    <t>17. Izgradnja vježbališta za odrasle</t>
  </si>
  <si>
    <t xml:space="preserve">  Izvor financiranja: opći prihodi i primici</t>
  </si>
  <si>
    <t xml:space="preserve">    Izvor financiranja: prodaja nefinancijske imovine</t>
  </si>
  <si>
    <r>
      <t xml:space="preserve">  </t>
    </r>
    <r>
      <rPr>
        <sz val="8"/>
        <rFont val="Arial"/>
        <family val="2"/>
        <charset val="238"/>
      </rPr>
      <t>Izvor financiranja: inozemne donacije</t>
    </r>
  </si>
  <si>
    <t xml:space="preserve">      Izvor financiranja: prodaja nefinancijske imovine</t>
  </si>
  <si>
    <t xml:space="preserve">  Izvor financiranja: prodaja nefinancijske imovine</t>
  </si>
  <si>
    <t>14. Spojna cesta Makar-D8</t>
  </si>
  <si>
    <t>15. Rekonstrukcija pothodnika "Sljeme" na D8</t>
  </si>
  <si>
    <t>16. Uređenje pothodnika na Istoku</t>
  </si>
  <si>
    <t>17. Spoj Kotiške ulice na D8 s pothodnikom Bilaje</t>
  </si>
  <si>
    <t>18. Rekonstrukcija Kotiške ulice</t>
  </si>
  <si>
    <t>19. Izgradnja i rekonstrukcija ulice Put Volicije</t>
  </si>
  <si>
    <t>20. Križanje kod POS-a - semaforizacija</t>
  </si>
  <si>
    <t>21. Rekonstrukcija ulice Ruđera Boškovića</t>
  </si>
  <si>
    <t>22 . Rekonstrukcija ulice Slikara Gojaka</t>
  </si>
  <si>
    <t xml:space="preserve">   Izvor financiranja: prodaja nefinancijske imovine</t>
  </si>
  <si>
    <t>23. Izgradnja nastavka ulice Kralja P.Krešimira IV</t>
  </si>
  <si>
    <t>24. Rekonstrukcija nastavka ulice Velika Vrata</t>
  </si>
  <si>
    <t>25. Izgradnja prometnica u obuhvatu UPU Zapad 2</t>
  </si>
  <si>
    <t xml:space="preserve">     Izvor financiranja: vlastiti prihodi</t>
  </si>
  <si>
    <t xml:space="preserve">     Izvor financiranja: opći prihodi i primici</t>
  </si>
  <si>
    <t xml:space="preserve"> Izvor financiranja: komunalna naknada</t>
  </si>
  <si>
    <t xml:space="preserve"> Izvor financiranja: pomoći EU</t>
  </si>
  <si>
    <t xml:space="preserve"> Izvor financiranja: vlastiti prihodi</t>
  </si>
  <si>
    <t>Izvor financiranja: koncesije i koncesijska odobrenja</t>
  </si>
  <si>
    <t>Izvor financiranja: ostale pomoći</t>
  </si>
  <si>
    <t xml:space="preserve"> Izvor financiranja: ostale pomoći</t>
  </si>
  <si>
    <t xml:space="preserve">   Izvor financiranja: vlastiti prihodi</t>
  </si>
  <si>
    <t xml:space="preserve">    Izvor financiranja: pomoći EU</t>
  </si>
  <si>
    <t>2. Stara srednja škola</t>
  </si>
  <si>
    <t xml:space="preserve">3. Natkrivanje zapadnih tribina stadiona na GSC </t>
  </si>
  <si>
    <t>4. Sanacija travnjaka glavnog terena na GSC</t>
  </si>
  <si>
    <t>5. Adaptacija i energetska obnova Ville Irena</t>
  </si>
  <si>
    <t>6. Adaptacija zgrade Industromontaže</t>
  </si>
  <si>
    <t>7. Stara upravna zgrada Metalplastike (Merkur 5)</t>
  </si>
  <si>
    <t>8. Adaptacija zgrade u Kalalargi 3 za gradski muzej</t>
  </si>
  <si>
    <t>9. Sanacija krova dvorane na GCS</t>
  </si>
  <si>
    <t>10. Zamjena parketa u dvorani na GSC</t>
  </si>
  <si>
    <t xml:space="preserve">11. Adaptacija vjerskog vrtića u crkvi Kraljice mira </t>
  </si>
  <si>
    <t xml:space="preserve">   Izvor financiranja: donacije</t>
  </si>
  <si>
    <t xml:space="preserve">Izvor financiranja: ostale pomoći </t>
  </si>
  <si>
    <t>Inozemne donacije</t>
  </si>
  <si>
    <t>Prhodi od komunalne naknade</t>
  </si>
  <si>
    <t>Prihodi od spomeničke rente</t>
  </si>
  <si>
    <t>Donacije</t>
  </si>
  <si>
    <t xml:space="preserve">Izvor financiranja: komunalni doprinos </t>
  </si>
  <si>
    <t>Izvor financiranja:  komunalni doprinos</t>
  </si>
  <si>
    <t>5. Uređenje Peškere</t>
  </si>
  <si>
    <t xml:space="preserve">6. Dogradnja dječjeg vrtića Ciciban </t>
  </si>
  <si>
    <t>7. Dogradnja OŠ S. Ivičevića</t>
  </si>
  <si>
    <t>8. Rekonstrukcija tržnice s podzemnom garažom do Žbara</t>
  </si>
  <si>
    <t>9. Sunčana elektrana na DV Ciciban</t>
  </si>
  <si>
    <t>10. Sunčana elektrana na DV Maslina</t>
  </si>
  <si>
    <t>Ovaj Program sanacije i adaptacije objekata za 2023. objavit će se u Glasniku Grada Makarske, a stupa</t>
  </si>
  <si>
    <t>na snagu 01. siječnja 2023. godine.</t>
  </si>
  <si>
    <t>Ovaj Program građenja komunalne infrastrukture za 2023. objavit će se u Glasniku Grada Makarske, a stupa na snagu 01. siječnja 2023.</t>
  </si>
  <si>
    <t xml:space="preserve">Ovaj Program sanacije spomeničke baštine za 2023. objavit će se u Glasniku Grada Makarske, a stupa </t>
  </si>
  <si>
    <t xml:space="preserve">Ovaj Program zbirnjavanja komunalnog otpada i zaštite okoliša za 2023. objavit će se u Glasniku Grada Makarske, </t>
  </si>
  <si>
    <t>a stupa na snagu 01. siječnja 2023. godine.</t>
  </si>
  <si>
    <t>stupa na snagu 01. siječnja 2023. godine.</t>
  </si>
  <si>
    <t xml:space="preserve">Ovaj Program održavanja komunlane infrastrukture za 2023. objavit će se u Glasniku Grada Makarske, a </t>
  </si>
  <si>
    <t xml:space="preserve">Ovaj Program izgradnje kapitalnih projekata za 2023. objavit će se u Glasniku Grada Makarske, a stupa na snagu </t>
  </si>
  <si>
    <t>01. siječnja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</si>
</sst>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n&quot;;[Red]\-#,##0.00\ &quot;kn&quot;"/>
    <numFmt numFmtId="164" formatCode="#,##0.00\ _k_n"/>
    <numFmt numFmtId="165" formatCode="#,##0.00&quot; kn&quot;"/>
  </numFmts>
  <fonts count="18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2"/>
      <name val="Times New Roman"/>
      <family val="1"/>
      <charset val="238"/>
    </font>
    <font>
      <i/>
      <sz val="8"/>
      <name val="Arial"/>
      <family val="2"/>
      <charset val="238"/>
    </font>
    <font>
      <sz val="10"/>
      <color indexed="8"/>
      <name val="Arial"/>
      <family val="2"/>
      <charset val="238"/>
    </font>
    <font>
      <sz val="12"/>
      <name val="Arial"/>
      <family val="2"/>
      <charset val="238"/>
    </font>
    <font>
      <sz val="10"/>
      <name val="Arial"/>
      <charset val="238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55"/>
      </patternFill>
    </fill>
    <fill>
      <patternFill patternType="solid">
        <fgColor theme="0"/>
        <bgColor rgb="FFFFFFCC"/>
      </patternFill>
    </fill>
    <fill>
      <patternFill patternType="solid">
        <fgColor theme="4" tint="0.79998168889431442"/>
        <bgColor indexed="26"/>
      </patternFill>
    </fill>
  </fills>
  <borders count="5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</borders>
  <cellStyleXfs count="2">
    <xf numFmtId="0" fontId="0" fillId="0" borderId="0"/>
    <xf numFmtId="0" fontId="12" fillId="0" borderId="0"/>
  </cellStyleXfs>
  <cellXfs count="449">
    <xf numFmtId="0" fontId="0" fillId="0" borderId="0" xfId="0"/>
    <xf numFmtId="0" fontId="2" fillId="2" borderId="0" xfId="0" applyFont="1" applyFill="1" applyAlignment="1">
      <alignment horizontal="center" vertical="center"/>
    </xf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/>
    </xf>
    <xf numFmtId="0" fontId="2" fillId="2" borderId="16" xfId="0" applyFont="1" applyFill="1" applyBorder="1" applyAlignment="1">
      <alignment horizontal="left"/>
    </xf>
    <xf numFmtId="0" fontId="5" fillId="2" borderId="9" xfId="0" applyFont="1" applyFill="1" applyBorder="1" applyAlignment="1">
      <alignment horizontal="left"/>
    </xf>
    <xf numFmtId="0" fontId="5" fillId="2" borderId="0" xfId="0" applyFont="1" applyFill="1" applyAlignment="1">
      <alignment horizontal="left"/>
    </xf>
    <xf numFmtId="0" fontId="2" fillId="2" borderId="15" xfId="0" applyFont="1" applyFill="1" applyBorder="1" applyAlignment="1">
      <alignment horizontal="left"/>
    </xf>
    <xf numFmtId="0" fontId="2" fillId="2" borderId="17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2" fillId="2" borderId="20" xfId="0" applyFont="1" applyFill="1" applyBorder="1" applyAlignment="1">
      <alignment horizontal="left"/>
    </xf>
    <xf numFmtId="0" fontId="3" fillId="2" borderId="0" xfId="0" applyFont="1" applyFill="1"/>
    <xf numFmtId="0" fontId="1" fillId="2" borderId="5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4" fillId="2" borderId="1" xfId="0" applyFont="1" applyFill="1" applyBorder="1" applyAlignment="1">
      <alignment vertical="center"/>
    </xf>
    <xf numFmtId="0" fontId="2" fillId="2" borderId="14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 vertical="center"/>
    </xf>
    <xf numFmtId="0" fontId="1" fillId="2" borderId="16" xfId="0" applyFont="1" applyFill="1" applyBorder="1"/>
    <xf numFmtId="0" fontId="1" fillId="2" borderId="15" xfId="0" applyFont="1" applyFill="1" applyBorder="1"/>
    <xf numFmtId="0" fontId="2" fillId="2" borderId="1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 vertical="center"/>
    </xf>
    <xf numFmtId="164" fontId="2" fillId="2" borderId="0" xfId="0" applyNumberFormat="1" applyFont="1" applyFill="1"/>
    <xf numFmtId="0" fontId="2" fillId="2" borderId="0" xfId="0" applyFont="1" applyFill="1"/>
    <xf numFmtId="0" fontId="5" fillId="2" borderId="15" xfId="0" applyFont="1" applyFill="1" applyBorder="1"/>
    <xf numFmtId="0" fontId="2" fillId="2" borderId="22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1" fillId="2" borderId="5" xfId="0" applyFont="1" applyFill="1" applyBorder="1"/>
    <xf numFmtId="0" fontId="2" fillId="2" borderId="25" xfId="0" applyFont="1" applyFill="1" applyBorder="1"/>
    <xf numFmtId="0" fontId="2" fillId="2" borderId="23" xfId="0" applyFont="1" applyFill="1" applyBorder="1" applyAlignment="1">
      <alignment horizontal="left"/>
    </xf>
    <xf numFmtId="164" fontId="5" fillId="2" borderId="0" xfId="0" applyNumberFormat="1" applyFont="1" applyFill="1" applyAlignment="1">
      <alignment horizontal="center"/>
    </xf>
    <xf numFmtId="0" fontId="4" fillId="2" borderId="14" xfId="0" applyFont="1" applyFill="1" applyBorder="1" applyAlignment="1">
      <alignment horizontal="left" vertical="center"/>
    </xf>
    <xf numFmtId="0" fontId="2" fillId="2" borderId="28" xfId="0" applyFont="1" applyFill="1" applyBorder="1"/>
    <xf numFmtId="0" fontId="5" fillId="2" borderId="7" xfId="0" applyFont="1" applyFill="1" applyBorder="1"/>
    <xf numFmtId="0" fontId="5" fillId="2" borderId="2" xfId="0" applyFont="1" applyFill="1" applyBorder="1"/>
    <xf numFmtId="0" fontId="5" fillId="2" borderId="3" xfId="0" applyFont="1" applyFill="1" applyBorder="1"/>
    <xf numFmtId="0" fontId="2" fillId="2" borderId="6" xfId="0" applyFont="1" applyFill="1" applyBorder="1" applyAlignment="1">
      <alignment horizontal="left"/>
    </xf>
    <xf numFmtId="0" fontId="2" fillId="2" borderId="16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left" vertical="center"/>
    </xf>
    <xf numFmtId="0" fontId="2" fillId="2" borderId="6" xfId="0" applyFont="1" applyFill="1" applyBorder="1"/>
    <xf numFmtId="0" fontId="2" fillId="2" borderId="26" xfId="0" applyFont="1" applyFill="1" applyBorder="1"/>
    <xf numFmtId="0" fontId="2" fillId="2" borderId="7" xfId="0" applyFont="1" applyFill="1" applyBorder="1"/>
    <xf numFmtId="0" fontId="5" fillId="2" borderId="9" xfId="0" applyFont="1" applyFill="1" applyBorder="1"/>
    <xf numFmtId="0" fontId="5" fillId="2" borderId="0" xfId="0" applyFont="1" applyFill="1"/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4" fillId="2" borderId="16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/>
    </xf>
    <xf numFmtId="164" fontId="2" fillId="2" borderId="13" xfId="0" applyNumberFormat="1" applyFont="1" applyFill="1" applyBorder="1" applyAlignment="1">
      <alignment horizontal="right" vertical="center"/>
    </xf>
    <xf numFmtId="0" fontId="1" fillId="2" borderId="10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left"/>
    </xf>
    <xf numFmtId="0" fontId="1" fillId="2" borderId="19" xfId="0" applyFont="1" applyFill="1" applyBorder="1" applyAlignment="1">
      <alignment horizontal="left"/>
    </xf>
    <xf numFmtId="0" fontId="2" fillId="2" borderId="21" xfId="0" applyFont="1" applyFill="1" applyBorder="1" applyAlignment="1">
      <alignment horizontal="left"/>
    </xf>
    <xf numFmtId="164" fontId="2" fillId="2" borderId="0" xfId="0" applyNumberFormat="1" applyFont="1" applyFill="1" applyAlignment="1">
      <alignment horizontal="center"/>
    </xf>
    <xf numFmtId="0" fontId="1" fillId="2" borderId="24" xfId="0" applyFont="1" applyFill="1" applyBorder="1" applyAlignment="1">
      <alignment horizontal="left"/>
    </xf>
    <xf numFmtId="0" fontId="2" fillId="2" borderId="24" xfId="0" applyFont="1" applyFill="1" applyBorder="1" applyAlignment="1">
      <alignment horizontal="left"/>
    </xf>
    <xf numFmtId="0" fontId="4" fillId="2" borderId="27" xfId="0" applyFont="1" applyFill="1" applyBorder="1" applyAlignment="1">
      <alignment horizontal="left" vertical="center"/>
    </xf>
    <xf numFmtId="0" fontId="2" fillId="2" borderId="29" xfId="0" applyFont="1" applyFill="1" applyBorder="1"/>
    <xf numFmtId="0" fontId="2" fillId="2" borderId="27" xfId="0" applyFont="1" applyFill="1" applyBorder="1"/>
    <xf numFmtId="0" fontId="2" fillId="2" borderId="16" xfId="0" applyFont="1" applyFill="1" applyBorder="1"/>
    <xf numFmtId="0" fontId="1" fillId="2" borderId="14" xfId="0" applyFont="1" applyFill="1" applyBorder="1"/>
    <xf numFmtId="0" fontId="1" fillId="2" borderId="15" xfId="0" applyFont="1" applyFill="1" applyBorder="1" applyAlignment="1">
      <alignment horizontal="left"/>
    </xf>
    <xf numFmtId="164" fontId="2" fillId="2" borderId="12" xfId="0" applyNumberFormat="1" applyFont="1" applyFill="1" applyBorder="1" applyAlignment="1">
      <alignment horizontal="center"/>
    </xf>
    <xf numFmtId="164" fontId="5" fillId="2" borderId="12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7" xfId="0" applyNumberFormat="1" applyFont="1" applyFill="1" applyBorder="1" applyAlignment="1">
      <alignment horizontal="right" vertical="center"/>
    </xf>
    <xf numFmtId="164" fontId="1" fillId="2" borderId="12" xfId="0" applyNumberFormat="1" applyFont="1" applyFill="1" applyBorder="1" applyAlignment="1">
      <alignment horizontal="right" vertical="center"/>
    </xf>
    <xf numFmtId="164" fontId="1" fillId="2" borderId="17" xfId="0" applyNumberFormat="1" applyFont="1" applyFill="1" applyBorder="1" applyAlignment="1">
      <alignment horizontal="right" vertical="center"/>
    </xf>
    <xf numFmtId="164" fontId="1" fillId="2" borderId="2" xfId="0" applyNumberFormat="1" applyFont="1" applyFill="1" applyBorder="1" applyAlignment="1">
      <alignment horizontal="right" vertical="center"/>
    </xf>
    <xf numFmtId="0" fontId="2" fillId="2" borderId="10" xfId="0" applyFont="1" applyFill="1" applyBorder="1" applyAlignment="1">
      <alignment horizontal="left"/>
    </xf>
    <xf numFmtId="0" fontId="1" fillId="2" borderId="22" xfId="0" applyFont="1" applyFill="1" applyBorder="1"/>
    <xf numFmtId="0" fontId="1" fillId="2" borderId="30" xfId="0" applyFont="1" applyFill="1" applyBorder="1"/>
    <xf numFmtId="164" fontId="1" fillId="2" borderId="9" xfId="0" applyNumberFormat="1" applyFont="1" applyFill="1" applyBorder="1" applyAlignment="1">
      <alignment horizontal="right" vertical="center"/>
    </xf>
    <xf numFmtId="164" fontId="2" fillId="2" borderId="31" xfId="0" applyNumberFormat="1" applyFont="1" applyFill="1" applyBorder="1" applyAlignment="1">
      <alignment horizontal="right" vertical="center"/>
    </xf>
    <xf numFmtId="0" fontId="5" fillId="2" borderId="10" xfId="0" applyFont="1" applyFill="1" applyBorder="1" applyAlignment="1">
      <alignment horizontal="left"/>
    </xf>
    <xf numFmtId="164" fontId="2" fillId="3" borderId="12" xfId="0" applyNumberFormat="1" applyFont="1" applyFill="1" applyBorder="1" applyAlignment="1">
      <alignment horizontal="center"/>
    </xf>
    <xf numFmtId="0" fontId="2" fillId="2" borderId="30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4" fontId="5" fillId="2" borderId="12" xfId="0" applyNumberFormat="1" applyFont="1" applyFill="1" applyBorder="1" applyAlignment="1">
      <alignment horizontal="center"/>
    </xf>
    <xf numFmtId="0" fontId="1" fillId="2" borderId="32" xfId="0" applyFont="1" applyFill="1" applyBorder="1"/>
    <xf numFmtId="0" fontId="2" fillId="2" borderId="33" xfId="0" applyFont="1" applyFill="1" applyBorder="1"/>
    <xf numFmtId="0" fontId="2" fillId="2" borderId="26" xfId="0" applyFont="1" applyFill="1" applyBorder="1" applyAlignment="1">
      <alignment horizontal="left"/>
    </xf>
    <xf numFmtId="0" fontId="2" fillId="2" borderId="2" xfId="0" applyFont="1" applyFill="1" applyBorder="1"/>
    <xf numFmtId="0" fontId="7" fillId="2" borderId="2" xfId="0" applyFont="1" applyFill="1" applyBorder="1" applyAlignment="1">
      <alignment horizontal="left"/>
    </xf>
    <xf numFmtId="164" fontId="2" fillId="2" borderId="15" xfId="0" applyNumberFormat="1" applyFont="1" applyFill="1" applyBorder="1" applyAlignment="1">
      <alignment horizontal="center"/>
    </xf>
    <xf numFmtId="164" fontId="5" fillId="2" borderId="15" xfId="0" applyNumberFormat="1" applyFont="1" applyFill="1" applyBorder="1" applyAlignment="1">
      <alignment horizontal="center"/>
    </xf>
    <xf numFmtId="164" fontId="2" fillId="4" borderId="15" xfId="0" applyNumberFormat="1" applyFont="1" applyFill="1" applyBorder="1" applyAlignment="1">
      <alignment horizontal="center"/>
    </xf>
    <xf numFmtId="164" fontId="2" fillId="3" borderId="15" xfId="0" applyNumberFormat="1" applyFont="1" applyFill="1" applyBorder="1" applyAlignment="1">
      <alignment horizontal="center"/>
    </xf>
    <xf numFmtId="0" fontId="2" fillId="2" borderId="30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4" fontId="5" fillId="2" borderId="15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center" vertical="center"/>
    </xf>
    <xf numFmtId="164" fontId="6" fillId="2" borderId="0" xfId="0" applyNumberFormat="1" applyFont="1" applyFill="1" applyAlignment="1">
      <alignment horizontal="center"/>
    </xf>
    <xf numFmtId="164" fontId="6" fillId="2" borderId="0" xfId="0" applyNumberFormat="1" applyFont="1" applyFill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0" fontId="5" fillId="2" borderId="26" xfId="0" applyFont="1" applyFill="1" applyBorder="1"/>
    <xf numFmtId="0" fontId="5" fillId="2" borderId="16" xfId="0" applyFont="1" applyFill="1" applyBorder="1"/>
    <xf numFmtId="0" fontId="5" fillId="2" borderId="17" xfId="0" applyFont="1" applyFill="1" applyBorder="1"/>
    <xf numFmtId="0" fontId="4" fillId="2" borderId="0" xfId="0" applyFont="1" applyFill="1" applyAlignment="1">
      <alignment vertical="center"/>
    </xf>
    <xf numFmtId="164" fontId="2" fillId="2" borderId="2" xfId="0" applyNumberFormat="1" applyFont="1" applyFill="1" applyBorder="1" applyAlignment="1">
      <alignment horizontal="center"/>
    </xf>
    <xf numFmtId="165" fontId="5" fillId="2" borderId="0" xfId="0" applyNumberFormat="1" applyFont="1" applyFill="1"/>
    <xf numFmtId="0" fontId="5" fillId="2" borderId="4" xfId="0" applyFont="1" applyFill="1" applyBorder="1" applyAlignment="1">
      <alignment horizontal="left"/>
    </xf>
    <xf numFmtId="164" fontId="5" fillId="2" borderId="37" xfId="0" applyNumberFormat="1" applyFont="1" applyFill="1" applyBorder="1" applyAlignment="1">
      <alignment horizontal="center"/>
    </xf>
    <xf numFmtId="164" fontId="5" fillId="2" borderId="9" xfId="0" applyNumberFormat="1" applyFont="1" applyFill="1" applyBorder="1" applyAlignment="1">
      <alignment horizontal="center"/>
    </xf>
    <xf numFmtId="164" fontId="5" fillId="2" borderId="7" xfId="0" applyNumberFormat="1" applyFont="1" applyFill="1" applyBorder="1" applyAlignment="1">
      <alignment horizontal="center"/>
    </xf>
    <xf numFmtId="164" fontId="2" fillId="2" borderId="13" xfId="0" applyNumberFormat="1" applyFont="1" applyFill="1" applyBorder="1" applyAlignment="1">
      <alignment horizontal="center"/>
    </xf>
    <xf numFmtId="0" fontId="2" fillId="2" borderId="3" xfId="0" applyFont="1" applyFill="1" applyBorder="1"/>
    <xf numFmtId="0" fontId="4" fillId="2" borderId="31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6" fillId="2" borderId="0" xfId="0" applyFont="1" applyFill="1"/>
    <xf numFmtId="0" fontId="2" fillId="2" borderId="15" xfId="0" applyFont="1" applyFill="1" applyBorder="1"/>
    <xf numFmtId="164" fontId="2" fillId="2" borderId="3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164" fontId="2" fillId="2" borderId="0" xfId="0" applyNumberFormat="1" applyFont="1" applyFill="1" applyAlignment="1">
      <alignment horizontal="right"/>
    </xf>
    <xf numFmtId="0" fontId="8" fillId="2" borderId="1" xfId="0" applyFont="1" applyFill="1" applyBorder="1" applyAlignment="1">
      <alignment horizontal="center" vertical="center"/>
    </xf>
    <xf numFmtId="164" fontId="1" fillId="2" borderId="13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1" fillId="2" borderId="32" xfId="0" applyFont="1" applyFill="1" applyBorder="1" applyAlignment="1">
      <alignment horizontal="left"/>
    </xf>
    <xf numFmtId="0" fontId="1" fillId="2" borderId="31" xfId="0" applyFont="1" applyFill="1" applyBorder="1" applyAlignment="1">
      <alignment horizontal="left"/>
    </xf>
    <xf numFmtId="164" fontId="1" fillId="2" borderId="31" xfId="0" applyNumberFormat="1" applyFont="1" applyFill="1" applyBorder="1" applyAlignment="1">
      <alignment horizontal="center"/>
    </xf>
    <xf numFmtId="164" fontId="1" fillId="2" borderId="38" xfId="0" applyNumberFormat="1" applyFont="1" applyFill="1" applyBorder="1" applyAlignment="1">
      <alignment horizontal="center"/>
    </xf>
    <xf numFmtId="0" fontId="1" fillId="2" borderId="17" xfId="0" applyFont="1" applyFill="1" applyBorder="1" applyAlignment="1">
      <alignment horizontal="left"/>
    </xf>
    <xf numFmtId="0" fontId="1" fillId="2" borderId="16" xfId="0" applyFont="1" applyFill="1" applyBorder="1" applyAlignment="1">
      <alignment horizontal="left"/>
    </xf>
    <xf numFmtId="164" fontId="2" fillId="2" borderId="39" xfId="0" applyNumberFormat="1" applyFont="1" applyFill="1" applyBorder="1" applyAlignment="1">
      <alignment horizontal="center"/>
    </xf>
    <xf numFmtId="164" fontId="5" fillId="2" borderId="40" xfId="0" applyNumberFormat="1" applyFont="1" applyFill="1" applyBorder="1" applyAlignment="1">
      <alignment horizontal="center"/>
    </xf>
    <xf numFmtId="0" fontId="2" fillId="2" borderId="33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center"/>
    </xf>
    <xf numFmtId="164" fontId="5" fillId="2" borderId="31" xfId="0" applyNumberFormat="1" applyFont="1" applyFill="1" applyBorder="1" applyAlignment="1">
      <alignment horizontal="center"/>
    </xf>
    <xf numFmtId="0" fontId="5" fillId="2" borderId="32" xfId="0" applyFont="1" applyFill="1" applyBorder="1" applyAlignment="1">
      <alignment horizontal="left"/>
    </xf>
    <xf numFmtId="0" fontId="5" fillId="2" borderId="31" xfId="0" applyFont="1" applyFill="1" applyBorder="1" applyAlignment="1">
      <alignment horizontal="left"/>
    </xf>
    <xf numFmtId="164" fontId="5" fillId="2" borderId="26" xfId="0" applyNumberFormat="1" applyFont="1" applyFill="1" applyBorder="1" applyAlignment="1">
      <alignment horizontal="center"/>
    </xf>
    <xf numFmtId="0" fontId="5" fillId="2" borderId="26" xfId="0" applyFont="1" applyFill="1" applyBorder="1" applyAlignment="1">
      <alignment horizontal="left"/>
    </xf>
    <xf numFmtId="0" fontId="9" fillId="2" borderId="3" xfId="0" applyFont="1" applyFill="1" applyBorder="1"/>
    <xf numFmtId="0" fontId="1" fillId="2" borderId="3" xfId="0" applyFont="1" applyFill="1" applyBorder="1"/>
    <xf numFmtId="16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left" vertical="center"/>
    </xf>
    <xf numFmtId="0" fontId="0" fillId="2" borderId="0" xfId="0" applyFill="1" applyAlignment="1">
      <alignment horizontal="right"/>
    </xf>
    <xf numFmtId="165" fontId="0" fillId="2" borderId="0" xfId="0" applyNumberFormat="1" applyFill="1"/>
    <xf numFmtId="0" fontId="1" fillId="2" borderId="0" xfId="0" applyFont="1" applyFill="1" applyAlignment="1">
      <alignment vertical="center"/>
    </xf>
    <xf numFmtId="164" fontId="1" fillId="2" borderId="12" xfId="0" applyNumberFormat="1" applyFont="1" applyFill="1" applyBorder="1" applyAlignment="1">
      <alignment horizontal="center"/>
    </xf>
    <xf numFmtId="164" fontId="5" fillId="3" borderId="1" xfId="0" applyNumberFormat="1" applyFont="1" applyFill="1" applyBorder="1" applyAlignment="1">
      <alignment horizontal="center"/>
    </xf>
    <xf numFmtId="164" fontId="1" fillId="2" borderId="7" xfId="0" applyNumberFormat="1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 wrapText="1"/>
    </xf>
    <xf numFmtId="164" fontId="5" fillId="2" borderId="30" xfId="0" applyNumberFormat="1" applyFont="1" applyFill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2" fillId="2" borderId="31" xfId="0" applyFont="1" applyFill="1" applyBorder="1" applyAlignment="1">
      <alignment horizontal="center"/>
    </xf>
    <xf numFmtId="164" fontId="2" fillId="2" borderId="42" xfId="0" applyNumberFormat="1" applyFont="1" applyFill="1" applyBorder="1" applyAlignment="1">
      <alignment horizontal="center"/>
    </xf>
    <xf numFmtId="0" fontId="2" fillId="2" borderId="43" xfId="0" applyFont="1" applyFill="1" applyBorder="1" applyAlignment="1">
      <alignment horizontal="left"/>
    </xf>
    <xf numFmtId="164" fontId="5" fillId="2" borderId="42" xfId="0" applyNumberFormat="1" applyFont="1" applyFill="1" applyBorder="1" applyAlignment="1">
      <alignment horizontal="center"/>
    </xf>
    <xf numFmtId="0" fontId="5" fillId="2" borderId="30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64" fontId="5" fillId="2" borderId="17" xfId="0" applyNumberFormat="1" applyFont="1" applyFill="1" applyBorder="1" applyAlignment="1">
      <alignment horizontal="center"/>
    </xf>
    <xf numFmtId="0" fontId="5" fillId="2" borderId="17" xfId="0" applyFont="1" applyFill="1" applyBorder="1" applyAlignment="1">
      <alignment horizontal="left"/>
    </xf>
    <xf numFmtId="0" fontId="0" fillId="2" borderId="11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10" fillId="2" borderId="0" xfId="0" applyFont="1" applyFill="1"/>
    <xf numFmtId="164" fontId="7" fillId="2" borderId="1" xfId="0" applyNumberFormat="1" applyFont="1" applyFill="1" applyBorder="1" applyAlignment="1">
      <alignment horizontal="center"/>
    </xf>
    <xf numFmtId="0" fontId="10" fillId="2" borderId="4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164" fontId="2" fillId="2" borderId="31" xfId="0" applyNumberFormat="1" applyFont="1" applyFill="1" applyBorder="1" applyAlignment="1">
      <alignment horizontal="center"/>
    </xf>
    <xf numFmtId="0" fontId="5" fillId="2" borderId="30" xfId="0" applyFont="1" applyFill="1" applyBorder="1"/>
    <xf numFmtId="0" fontId="5" fillId="2" borderId="0" xfId="0" applyFont="1" applyFill="1" applyAlignment="1">
      <alignment horizontal="center" vertical="center"/>
    </xf>
    <xf numFmtId="164" fontId="2" fillId="2" borderId="19" xfId="0" applyNumberFormat="1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/>
    </xf>
    <xf numFmtId="164" fontId="5" fillId="2" borderId="22" xfId="0" applyNumberFormat="1" applyFont="1" applyFill="1" applyBorder="1" applyAlignment="1">
      <alignment horizontal="center"/>
    </xf>
    <xf numFmtId="164" fontId="2" fillId="2" borderId="17" xfId="0" applyNumberFormat="1" applyFont="1" applyFill="1" applyBorder="1" applyAlignment="1">
      <alignment horizontal="center"/>
    </xf>
    <xf numFmtId="0" fontId="5" fillId="2" borderId="35" xfId="0" applyFont="1" applyFill="1" applyBorder="1"/>
    <xf numFmtId="164" fontId="2" fillId="3" borderId="1" xfId="0" applyNumberFormat="1" applyFont="1" applyFill="1" applyBorder="1" applyAlignment="1">
      <alignment horizontal="center"/>
    </xf>
    <xf numFmtId="0" fontId="2" fillId="2" borderId="9" xfId="0" applyFont="1" applyFill="1" applyBorder="1" applyAlignment="1">
      <alignment horizontal="left"/>
    </xf>
    <xf numFmtId="0" fontId="2" fillId="2" borderId="18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4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/>
    </xf>
    <xf numFmtId="0" fontId="1" fillId="2" borderId="0" xfId="0" applyFont="1" applyFill="1"/>
    <xf numFmtId="0" fontId="8" fillId="2" borderId="2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left"/>
    </xf>
    <xf numFmtId="0" fontId="2" fillId="2" borderId="32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left"/>
    </xf>
    <xf numFmtId="0" fontId="2" fillId="2" borderId="7" xfId="0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5" fillId="2" borderId="1" xfId="0" applyFont="1" applyFill="1" applyBorder="1"/>
    <xf numFmtId="164" fontId="2" fillId="2" borderId="24" xfId="0" applyNumberFormat="1" applyFont="1" applyFill="1" applyBorder="1" applyAlignment="1">
      <alignment horizontal="center"/>
    </xf>
    <xf numFmtId="0" fontId="5" fillId="2" borderId="27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5" fillId="3" borderId="3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left"/>
    </xf>
    <xf numFmtId="0" fontId="1" fillId="3" borderId="0" xfId="0" applyFont="1" applyFill="1"/>
    <xf numFmtId="0" fontId="2" fillId="2" borderId="9" xfId="0" applyFont="1" applyFill="1" applyBorder="1"/>
    <xf numFmtId="0" fontId="5" fillId="2" borderId="10" xfId="0" applyFont="1" applyFill="1" applyBorder="1"/>
    <xf numFmtId="0" fontId="6" fillId="2" borderId="16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 vertical="center"/>
    </xf>
    <xf numFmtId="0" fontId="2" fillId="2" borderId="1" xfId="0" applyFont="1" applyFill="1" applyBorder="1"/>
    <xf numFmtId="164" fontId="2" fillId="2" borderId="31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31" xfId="0" applyFont="1" applyFill="1" applyBorder="1" applyAlignment="1">
      <alignment horizontal="left" vertical="center"/>
    </xf>
    <xf numFmtId="0" fontId="2" fillId="2" borderId="32" xfId="0" applyFont="1" applyFill="1" applyBorder="1" applyAlignment="1">
      <alignment horizontal="left" vertical="center"/>
    </xf>
    <xf numFmtId="164" fontId="2" fillId="2" borderId="38" xfId="0" applyNumberFormat="1" applyFont="1" applyFill="1" applyBorder="1" applyAlignment="1">
      <alignment horizontal="center"/>
    </xf>
    <xf numFmtId="0" fontId="2" fillId="2" borderId="30" xfId="0" applyFont="1" applyFill="1" applyBorder="1"/>
    <xf numFmtId="164" fontId="2" fillId="2" borderId="22" xfId="0" applyNumberFormat="1" applyFont="1" applyFill="1" applyBorder="1" applyAlignment="1">
      <alignment horizontal="center"/>
    </xf>
    <xf numFmtId="164" fontId="2" fillId="2" borderId="37" xfId="0" applyNumberFormat="1" applyFont="1" applyFill="1" applyBorder="1" applyAlignment="1">
      <alignment horizontal="center"/>
    </xf>
    <xf numFmtId="0" fontId="2" fillId="2" borderId="19" xfId="0" applyFont="1" applyFill="1" applyBorder="1" applyAlignment="1">
      <alignment horizontal="left"/>
    </xf>
    <xf numFmtId="0" fontId="2" fillId="2" borderId="20" xfId="0" applyFont="1" applyFill="1" applyBorder="1" applyAlignment="1">
      <alignment horizontal="left" wrapText="1"/>
    </xf>
    <xf numFmtId="0" fontId="11" fillId="2" borderId="16" xfId="0" applyFont="1" applyFill="1" applyBorder="1"/>
    <xf numFmtId="164" fontId="11" fillId="2" borderId="0" xfId="0" applyNumberFormat="1" applyFont="1" applyFill="1" applyAlignment="1">
      <alignment horizontal="center"/>
    </xf>
    <xf numFmtId="164" fontId="2" fillId="3" borderId="37" xfId="0" applyNumberFormat="1" applyFont="1" applyFill="1" applyBorder="1" applyAlignment="1">
      <alignment horizontal="center"/>
    </xf>
    <xf numFmtId="164" fontId="5" fillId="3" borderId="37" xfId="0" applyNumberFormat="1" applyFont="1" applyFill="1" applyBorder="1" applyAlignment="1">
      <alignment horizontal="center"/>
    </xf>
    <xf numFmtId="164" fontId="2" fillId="2" borderId="21" xfId="0" applyNumberFormat="1" applyFont="1" applyFill="1" applyBorder="1" applyAlignment="1">
      <alignment horizontal="center"/>
    </xf>
    <xf numFmtId="164" fontId="2" fillId="2" borderId="36" xfId="0" applyNumberFormat="1" applyFont="1" applyFill="1" applyBorder="1" applyAlignment="1">
      <alignment horizontal="center"/>
    </xf>
    <xf numFmtId="0" fontId="0" fillId="2" borderId="45" xfId="0" applyFill="1" applyBorder="1"/>
    <xf numFmtId="0" fontId="0" fillId="2" borderId="35" xfId="0" applyFill="1" applyBorder="1"/>
    <xf numFmtId="165" fontId="0" fillId="2" borderId="35" xfId="0" applyNumberFormat="1" applyFill="1" applyBorder="1"/>
    <xf numFmtId="165" fontId="10" fillId="2" borderId="35" xfId="0" applyNumberFormat="1" applyFont="1" applyFill="1" applyBorder="1"/>
    <xf numFmtId="164" fontId="2" fillId="2" borderId="34" xfId="0" applyNumberFormat="1" applyFont="1" applyFill="1" applyBorder="1" applyAlignment="1">
      <alignment horizontal="center"/>
    </xf>
    <xf numFmtId="164" fontId="5" fillId="2" borderId="47" xfId="0" applyNumberFormat="1" applyFont="1" applyFill="1" applyBorder="1" applyAlignment="1">
      <alignment horizontal="center"/>
    </xf>
    <xf numFmtId="164" fontId="1" fillId="2" borderId="34" xfId="0" applyNumberFormat="1" applyFont="1" applyFill="1" applyBorder="1" applyAlignment="1">
      <alignment horizontal="center"/>
    </xf>
    <xf numFmtId="165" fontId="5" fillId="2" borderId="35" xfId="0" applyNumberFormat="1" applyFont="1" applyFill="1" applyBorder="1"/>
    <xf numFmtId="0" fontId="1" fillId="2" borderId="35" xfId="0" applyFont="1" applyFill="1" applyBorder="1"/>
    <xf numFmtId="164" fontId="1" fillId="2" borderId="15" xfId="0" applyNumberFormat="1" applyFont="1" applyFill="1" applyBorder="1" applyAlignment="1">
      <alignment horizontal="right" vertical="center"/>
    </xf>
    <xf numFmtId="164" fontId="1" fillId="2" borderId="16" xfId="0" applyNumberFormat="1" applyFont="1" applyFill="1" applyBorder="1" applyAlignment="1">
      <alignment horizontal="right" vertical="center"/>
    </xf>
    <xf numFmtId="164" fontId="6" fillId="2" borderId="35" xfId="0" applyNumberFormat="1" applyFont="1" applyFill="1" applyBorder="1" applyAlignment="1">
      <alignment horizontal="center"/>
    </xf>
    <xf numFmtId="4" fontId="6" fillId="2" borderId="35" xfId="0" applyNumberFormat="1" applyFont="1" applyFill="1" applyBorder="1" applyAlignment="1">
      <alignment horizontal="center" vertical="center"/>
    </xf>
    <xf numFmtId="164" fontId="6" fillId="2" borderId="35" xfId="0" applyNumberFormat="1" applyFont="1" applyFill="1" applyBorder="1" applyAlignment="1">
      <alignment horizontal="center" vertical="center"/>
    </xf>
    <xf numFmtId="164" fontId="2" fillId="2" borderId="12" xfId="0" applyNumberFormat="1" applyFont="1" applyFill="1" applyBorder="1" applyAlignment="1">
      <alignment horizontal="center" vertical="center"/>
    </xf>
    <xf numFmtId="164" fontId="2" fillId="2" borderId="15" xfId="0" applyNumberFormat="1" applyFont="1" applyFill="1" applyBorder="1" applyAlignment="1">
      <alignment horizontal="center" vertical="center"/>
    </xf>
    <xf numFmtId="3" fontId="1" fillId="2" borderId="0" xfId="0" applyNumberFormat="1" applyFont="1" applyFill="1"/>
    <xf numFmtId="0" fontId="13" fillId="2" borderId="0" xfId="0" applyFont="1" applyFill="1"/>
    <xf numFmtId="0" fontId="14" fillId="2" borderId="0" xfId="0" applyFont="1" applyFill="1"/>
    <xf numFmtId="164" fontId="15" fillId="2" borderId="12" xfId="0" applyNumberFormat="1" applyFont="1" applyFill="1" applyBorder="1" applyAlignment="1">
      <alignment horizontal="center"/>
    </xf>
    <xf numFmtId="164" fontId="16" fillId="2" borderId="12" xfId="0" applyNumberFormat="1" applyFont="1" applyFill="1" applyBorder="1" applyAlignment="1">
      <alignment horizontal="center"/>
    </xf>
    <xf numFmtId="164" fontId="15" fillId="4" borderId="12" xfId="0" applyNumberFormat="1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0" fontId="15" fillId="2" borderId="7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/>
    </xf>
    <xf numFmtId="0" fontId="15" fillId="2" borderId="1" xfId="0" applyFont="1" applyFill="1" applyBorder="1" applyAlignment="1">
      <alignment horizontal="center" vertical="center"/>
    </xf>
    <xf numFmtId="164" fontId="15" fillId="2" borderId="12" xfId="0" applyNumberFormat="1" applyFont="1" applyFill="1" applyBorder="1" applyAlignment="1">
      <alignment horizontal="center" vertical="center"/>
    </xf>
    <xf numFmtId="0" fontId="15" fillId="2" borderId="14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center" vertical="center"/>
    </xf>
    <xf numFmtId="4" fontId="16" fillId="2" borderId="12" xfId="0" applyNumberFormat="1" applyFont="1" applyFill="1" applyBorder="1" applyAlignment="1">
      <alignment horizontal="center"/>
    </xf>
    <xf numFmtId="0" fontId="15" fillId="2" borderId="0" xfId="0" applyFont="1" applyFill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/>
    </xf>
    <xf numFmtId="0" fontId="15" fillId="2" borderId="16" xfId="0" applyFont="1" applyFill="1" applyBorder="1" applyAlignment="1">
      <alignment horizontal="center" vertical="center"/>
    </xf>
    <xf numFmtId="164" fontId="15" fillId="2" borderId="1" xfId="0" applyNumberFormat="1" applyFont="1" applyFill="1" applyBorder="1" applyAlignment="1">
      <alignment horizontal="center"/>
    </xf>
    <xf numFmtId="164" fontId="15" fillId="2" borderId="0" xfId="0" applyNumberFormat="1" applyFont="1" applyFill="1" applyAlignment="1">
      <alignment horizontal="center"/>
    </xf>
    <xf numFmtId="0" fontId="17" fillId="2" borderId="0" xfId="0" applyFont="1" applyFill="1" applyAlignment="1">
      <alignment horizontal="center"/>
    </xf>
    <xf numFmtId="164" fontId="13" fillId="2" borderId="1" xfId="0" applyNumberFormat="1" applyFont="1" applyFill="1" applyBorder="1" applyAlignment="1">
      <alignment horizontal="right" vertical="center"/>
    </xf>
    <xf numFmtId="164" fontId="13" fillId="2" borderId="7" xfId="0" applyNumberFormat="1" applyFont="1" applyFill="1" applyBorder="1" applyAlignment="1">
      <alignment horizontal="right" vertical="center"/>
    </xf>
    <xf numFmtId="164" fontId="13" fillId="2" borderId="12" xfId="0" applyNumberFormat="1" applyFont="1" applyFill="1" applyBorder="1" applyAlignment="1">
      <alignment horizontal="right" vertical="center"/>
    </xf>
    <xf numFmtId="164" fontId="13" fillId="2" borderId="17" xfId="0" applyNumberFormat="1" applyFont="1" applyFill="1" applyBorder="1" applyAlignment="1">
      <alignment horizontal="right" vertical="center"/>
    </xf>
    <xf numFmtId="164" fontId="15" fillId="2" borderId="13" xfId="0" applyNumberFormat="1" applyFont="1" applyFill="1" applyBorder="1" applyAlignment="1">
      <alignment horizontal="right" vertical="center"/>
    </xf>
    <xf numFmtId="164" fontId="13" fillId="2" borderId="2" xfId="0" applyNumberFormat="1" applyFont="1" applyFill="1" applyBorder="1" applyAlignment="1">
      <alignment horizontal="right" vertical="center"/>
    </xf>
    <xf numFmtId="164" fontId="13" fillId="2" borderId="10" xfId="0" applyNumberFormat="1" applyFont="1" applyFill="1" applyBorder="1" applyAlignment="1">
      <alignment horizontal="right" vertical="center"/>
    </xf>
    <xf numFmtId="164" fontId="15" fillId="2" borderId="17" xfId="0" applyNumberFormat="1" applyFont="1" applyFill="1" applyBorder="1" applyAlignment="1">
      <alignment horizontal="right" vertical="center"/>
    </xf>
    <xf numFmtId="164" fontId="5" fillId="6" borderId="2" xfId="0" applyNumberFormat="1" applyFont="1" applyFill="1" applyBorder="1" applyAlignment="1">
      <alignment horizontal="center"/>
    </xf>
    <xf numFmtId="0" fontId="2" fillId="2" borderId="19" xfId="0" applyFont="1" applyFill="1" applyBorder="1"/>
    <xf numFmtId="0" fontId="2" fillId="2" borderId="20" xfId="0" applyFont="1" applyFill="1" applyBorder="1"/>
    <xf numFmtId="0" fontId="2" fillId="2" borderId="21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2" fillId="2" borderId="2" xfId="1" applyFont="1" applyFill="1" applyBorder="1" applyAlignment="1">
      <alignment horizontal="left"/>
    </xf>
    <xf numFmtId="0" fontId="2" fillId="2" borderId="3" xfId="1" applyFont="1" applyFill="1" applyBorder="1" applyAlignment="1">
      <alignment horizontal="left"/>
    </xf>
    <xf numFmtId="0" fontId="2" fillId="2" borderId="4" xfId="1" applyFont="1" applyFill="1" applyBorder="1" applyAlignment="1">
      <alignment horizontal="left"/>
    </xf>
    <xf numFmtId="164" fontId="15" fillId="2" borderId="2" xfId="1" applyNumberFormat="1" applyFont="1" applyFill="1" applyBorder="1" applyAlignment="1">
      <alignment horizontal="center"/>
    </xf>
    <xf numFmtId="164" fontId="2" fillId="2" borderId="2" xfId="1" applyNumberFormat="1" applyFont="1" applyFill="1" applyBorder="1" applyAlignment="1">
      <alignment horizontal="center"/>
    </xf>
    <xf numFmtId="164" fontId="2" fillId="2" borderId="12" xfId="1" applyNumberFormat="1" applyFont="1" applyFill="1" applyBorder="1" applyAlignment="1">
      <alignment horizontal="center"/>
    </xf>
    <xf numFmtId="0" fontId="5" fillId="2" borderId="2" xfId="1" applyFont="1" applyFill="1" applyBorder="1" applyAlignment="1">
      <alignment horizontal="left"/>
    </xf>
    <xf numFmtId="0" fontId="5" fillId="2" borderId="3" xfId="1" applyFont="1" applyFill="1" applyBorder="1" applyAlignment="1">
      <alignment horizontal="left"/>
    </xf>
    <xf numFmtId="0" fontId="5" fillId="2" borderId="4" xfId="1" applyFont="1" applyFill="1" applyBorder="1" applyAlignment="1">
      <alignment horizontal="left"/>
    </xf>
    <xf numFmtId="164" fontId="16" fillId="2" borderId="2" xfId="1" applyNumberFormat="1" applyFont="1" applyFill="1" applyBorder="1" applyAlignment="1">
      <alignment horizontal="center"/>
    </xf>
    <xf numFmtId="164" fontId="5" fillId="2" borderId="2" xfId="1" applyNumberFormat="1" applyFont="1" applyFill="1" applyBorder="1" applyAlignment="1">
      <alignment horizontal="center"/>
    </xf>
    <xf numFmtId="164" fontId="5" fillId="2" borderId="12" xfId="1" applyNumberFormat="1" applyFont="1" applyFill="1" applyBorder="1" applyAlignment="1">
      <alignment horizontal="center"/>
    </xf>
    <xf numFmtId="164" fontId="15" fillId="3" borderId="12" xfId="0" applyNumberFormat="1" applyFont="1" applyFill="1" applyBorder="1" applyAlignment="1">
      <alignment horizontal="center"/>
    </xf>
    <xf numFmtId="164" fontId="2" fillId="2" borderId="41" xfId="0" applyNumberFormat="1" applyFont="1" applyFill="1" applyBorder="1" applyAlignment="1">
      <alignment horizontal="center" vertical="center"/>
    </xf>
    <xf numFmtId="164" fontId="2" fillId="2" borderId="25" xfId="0" applyNumberFormat="1" applyFont="1" applyFill="1" applyBorder="1" applyAlignment="1">
      <alignment horizontal="center" vertical="center"/>
    </xf>
    <xf numFmtId="164" fontId="5" fillId="2" borderId="31" xfId="0" applyNumberFormat="1" applyFont="1" applyFill="1" applyBorder="1" applyAlignment="1">
      <alignment horizontal="center" vertical="center"/>
    </xf>
    <xf numFmtId="164" fontId="5" fillId="2" borderId="13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12" xfId="0" applyNumberFormat="1" applyFont="1" applyFill="1" applyBorder="1" applyAlignment="1">
      <alignment horizontal="right" vertical="center"/>
    </xf>
    <xf numFmtId="8" fontId="2" fillId="2" borderId="0" xfId="0" applyNumberFormat="1" applyFont="1" applyFill="1" applyAlignment="1">
      <alignment horizontal="center" vertical="center"/>
    </xf>
    <xf numFmtId="164" fontId="5" fillId="2" borderId="13" xfId="0" applyNumberFormat="1" applyFont="1" applyFill="1" applyBorder="1" applyAlignment="1">
      <alignment horizontal="center"/>
    </xf>
    <xf numFmtId="0" fontId="2" fillId="2" borderId="31" xfId="0" applyFont="1" applyFill="1" applyBorder="1"/>
    <xf numFmtId="0" fontId="2" fillId="2" borderId="32" xfId="0" applyFont="1" applyFill="1" applyBorder="1"/>
    <xf numFmtId="0" fontId="2" fillId="2" borderId="23" xfId="0" applyFont="1" applyFill="1" applyBorder="1" applyAlignment="1">
      <alignment horizontal="center"/>
    </xf>
    <xf numFmtId="0" fontId="0" fillId="2" borderId="44" xfId="0" applyFill="1" applyBorder="1"/>
    <xf numFmtId="164" fontId="2" fillId="2" borderId="13" xfId="0" applyNumberFormat="1" applyFont="1" applyFill="1" applyBorder="1"/>
    <xf numFmtId="0" fontId="5" fillId="2" borderId="31" xfId="0" applyFont="1" applyFill="1" applyBorder="1"/>
    <xf numFmtId="0" fontId="5" fillId="2" borderId="32" xfId="0" applyFont="1" applyFill="1" applyBorder="1"/>
    <xf numFmtId="0" fontId="6" fillId="2" borderId="32" xfId="0" applyFont="1" applyFill="1" applyBorder="1" applyAlignment="1">
      <alignment horizontal="center"/>
    </xf>
    <xf numFmtId="4" fontId="5" fillId="2" borderId="38" xfId="0" applyNumberFormat="1" applyFont="1" applyFill="1" applyBorder="1" applyAlignment="1">
      <alignment horizontal="center"/>
    </xf>
    <xf numFmtId="4" fontId="5" fillId="2" borderId="8" xfId="0" applyNumberFormat="1" applyFont="1" applyFill="1" applyBorder="1" applyAlignment="1">
      <alignment horizontal="center"/>
    </xf>
    <xf numFmtId="0" fontId="5" fillId="2" borderId="32" xfId="0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4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1" fillId="2" borderId="32" xfId="0" applyFont="1" applyFill="1" applyBorder="1" applyAlignment="1">
      <alignment horizontal="center"/>
    </xf>
    <xf numFmtId="164" fontId="2" fillId="0" borderId="13" xfId="0" applyNumberFormat="1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164" fontId="5" fillId="0" borderId="2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164" fontId="2" fillId="0" borderId="2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2" xfId="0" quotePrefix="1" applyNumberFormat="1" applyFont="1" applyBorder="1" applyAlignment="1">
      <alignment horizontal="center"/>
    </xf>
    <xf numFmtId="0" fontId="2" fillId="0" borderId="7" xfId="0" applyFont="1" applyBorder="1"/>
    <xf numFmtId="0" fontId="2" fillId="0" borderId="7" xfId="0" applyFont="1" applyBorder="1" applyAlignment="1">
      <alignment horizontal="center"/>
    </xf>
    <xf numFmtId="0" fontId="5" fillId="0" borderId="7" xfId="0" applyFont="1" applyBorder="1"/>
    <xf numFmtId="0" fontId="1" fillId="0" borderId="7" xfId="0" applyFont="1" applyBorder="1"/>
    <xf numFmtId="0" fontId="5" fillId="0" borderId="7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0" fontId="2" fillId="0" borderId="15" xfId="0" applyFont="1" applyBorder="1"/>
    <xf numFmtId="0" fontId="2" fillId="0" borderId="16" xfId="0" applyFont="1" applyBorder="1"/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64" fontId="2" fillId="0" borderId="24" xfId="0" applyNumberFormat="1" applyFont="1" applyBorder="1" applyAlignment="1">
      <alignment horizontal="center"/>
    </xf>
    <xf numFmtId="164" fontId="2" fillId="0" borderId="48" xfId="0" applyNumberFormat="1" applyFont="1" applyBorder="1" applyAlignment="1">
      <alignment horizontal="center"/>
    </xf>
    <xf numFmtId="164" fontId="2" fillId="0" borderId="19" xfId="0" applyNumberFormat="1" applyFont="1" applyBorder="1" applyAlignment="1">
      <alignment horizontal="center"/>
    </xf>
    <xf numFmtId="0" fontId="5" fillId="0" borderId="19" xfId="0" applyFont="1" applyBorder="1"/>
    <xf numFmtId="0" fontId="1" fillId="0" borderId="20" xfId="0" applyFont="1" applyBorder="1"/>
    <xf numFmtId="0" fontId="5" fillId="0" borderId="20" xfId="0" applyFont="1" applyBorder="1" applyAlignment="1">
      <alignment horizontal="center"/>
    </xf>
    <xf numFmtId="164" fontId="5" fillId="0" borderId="24" xfId="0" applyNumberFormat="1" applyFont="1" applyBorder="1" applyAlignment="1">
      <alignment horizontal="center"/>
    </xf>
    <xf numFmtId="164" fontId="5" fillId="0" borderId="21" xfId="0" applyNumberFormat="1" applyFont="1" applyBorder="1" applyAlignment="1">
      <alignment horizontal="center"/>
    </xf>
    <xf numFmtId="164" fontId="5" fillId="0" borderId="15" xfId="0" applyNumberFormat="1" applyFont="1" applyBorder="1" applyAlignment="1">
      <alignment horizontal="center"/>
    </xf>
    <xf numFmtId="4" fontId="5" fillId="0" borderId="12" xfId="0" applyNumberFormat="1" applyFont="1" applyBorder="1" applyAlignment="1">
      <alignment horizontal="center"/>
    </xf>
    <xf numFmtId="164" fontId="5" fillId="0" borderId="20" xfId="0" applyNumberFormat="1" applyFont="1" applyBorder="1" applyAlignment="1">
      <alignment horizontal="center"/>
    </xf>
    <xf numFmtId="164" fontId="5" fillId="0" borderId="12" xfId="0" applyNumberFormat="1" applyFont="1" applyBorder="1" applyAlignment="1">
      <alignment horizontal="center"/>
    </xf>
    <xf numFmtId="0" fontId="2" fillId="0" borderId="19" xfId="0" applyFont="1" applyBorder="1"/>
    <xf numFmtId="0" fontId="2" fillId="0" borderId="20" xfId="0" applyFont="1" applyBorder="1"/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0" fontId="1" fillId="0" borderId="35" xfId="0" applyFont="1" applyBorder="1"/>
    <xf numFmtId="165" fontId="0" fillId="0" borderId="0" xfId="0" applyNumberFormat="1"/>
    <xf numFmtId="0" fontId="1" fillId="2" borderId="0" xfId="0" applyFont="1" applyFill="1" applyAlignment="1">
      <alignment wrapText="1"/>
    </xf>
    <xf numFmtId="0" fontId="4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15" fillId="5" borderId="12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2" fillId="5" borderId="1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4" fillId="2" borderId="49" xfId="0" applyFont="1" applyFill="1" applyBorder="1" applyAlignment="1">
      <alignment horizontal="left"/>
    </xf>
    <xf numFmtId="0" fontId="8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2" borderId="31" xfId="0" applyFont="1" applyFill="1" applyBorder="1" applyAlignment="1">
      <alignment horizontal="left"/>
    </xf>
    <xf numFmtId="0" fontId="2" fillId="2" borderId="32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left"/>
    </xf>
    <xf numFmtId="0" fontId="1" fillId="2" borderId="0" xfId="0" applyFont="1" applyFill="1" applyAlignment="1">
      <alignment horizontal="left"/>
    </xf>
    <xf numFmtId="0" fontId="1" fillId="2" borderId="0" xfId="0" applyFont="1" applyFill="1"/>
    <xf numFmtId="0" fontId="4" fillId="2" borderId="1" xfId="0" applyFont="1" applyFill="1" applyBorder="1" applyAlignment="1">
      <alignment horizontal="left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0" fillId="2" borderId="1" xfId="0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164" fontId="2" fillId="2" borderId="7" xfId="0" applyNumberFormat="1" applyFont="1" applyFill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164" fontId="2" fillId="2" borderId="7" xfId="0" applyNumberFormat="1" applyFont="1" applyFill="1" applyBorder="1" applyAlignment="1">
      <alignment horizontal="center"/>
    </xf>
    <xf numFmtId="164" fontId="2" fillId="2" borderId="13" xfId="0" applyNumberFormat="1" applyFont="1" applyFill="1" applyBorder="1" applyAlignment="1">
      <alignment horizontal="center"/>
    </xf>
    <xf numFmtId="0" fontId="2" fillId="2" borderId="7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/>
    </xf>
    <xf numFmtId="0" fontId="4" fillId="2" borderId="32" xfId="0" applyFont="1" applyFill="1" applyBorder="1" applyAlignment="1">
      <alignment horizontal="center"/>
    </xf>
    <xf numFmtId="164" fontId="2" fillId="2" borderId="9" xfId="0" applyNumberFormat="1" applyFont="1" applyFill="1" applyBorder="1" applyAlignment="1">
      <alignment horizontal="center"/>
    </xf>
    <xf numFmtId="164" fontId="2" fillId="2" borderId="31" xfId="0" applyNumberFormat="1" applyFont="1" applyFill="1" applyBorder="1" applyAlignment="1">
      <alignment horizontal="center"/>
    </xf>
    <xf numFmtId="164" fontId="2" fillId="2" borderId="9" xfId="0" applyNumberFormat="1" applyFont="1" applyFill="1" applyBorder="1" applyAlignment="1">
      <alignment horizontal="center" vertical="center"/>
    </xf>
    <xf numFmtId="164" fontId="2" fillId="2" borderId="3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25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left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</cellXfs>
  <cellStyles count="2">
    <cellStyle name="Normalno" xfId="0" builtinId="0"/>
    <cellStyle name="Normalno 2" xfId="1" xr:uid="{00000000-0005-0000-0000-00000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81D41A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L176"/>
  <sheetViews>
    <sheetView tabSelected="1" workbookViewId="0">
      <selection activeCell="J156" sqref="J156"/>
    </sheetView>
  </sheetViews>
  <sheetFormatPr defaultColWidth="9.140625" defaultRowHeight="12.75" x14ac:dyDescent="0.2"/>
  <cols>
    <col min="1" max="3" width="9.140625" style="204"/>
    <col min="4" max="4" width="42" style="204" customWidth="1"/>
    <col min="5" max="5" width="14.85546875" style="263" customWidth="1"/>
    <col min="6" max="6" width="15.140625" style="204" customWidth="1"/>
    <col min="7" max="7" width="14.85546875" style="204" customWidth="1"/>
    <col min="8" max="8" width="16" style="1" customWidth="1"/>
    <col min="9" max="9" width="17.28515625" style="1" customWidth="1"/>
    <col min="10" max="10" width="17" style="204" customWidth="1"/>
    <col min="11" max="11" width="9.140625" style="204"/>
    <col min="12" max="12" width="16.7109375" style="204" customWidth="1"/>
    <col min="13" max="16384" width="9.140625" style="204"/>
  </cols>
  <sheetData>
    <row r="3" spans="1:10" x14ac:dyDescent="0.2">
      <c r="A3" s="204" t="s">
        <v>44</v>
      </c>
    </row>
    <row r="4" spans="1:10" x14ac:dyDescent="0.2">
      <c r="A4" s="204" t="s">
        <v>50</v>
      </c>
    </row>
    <row r="5" spans="1:10" ht="14.25" x14ac:dyDescent="0.2">
      <c r="A5" s="16"/>
      <c r="B5" s="16"/>
      <c r="C5" s="16"/>
      <c r="D5" s="16"/>
      <c r="E5" s="264"/>
      <c r="F5" s="16"/>
      <c r="G5" s="51"/>
    </row>
    <row r="6" spans="1:10" ht="24.75" customHeight="1" x14ac:dyDescent="0.2">
      <c r="A6" s="382" t="s">
        <v>51</v>
      </c>
      <c r="B6" s="382"/>
      <c r="C6" s="382"/>
      <c r="D6" s="382"/>
      <c r="E6" s="382"/>
      <c r="F6" s="382"/>
      <c r="G6" s="187"/>
      <c r="H6" s="200"/>
      <c r="I6" s="200"/>
    </row>
    <row r="7" spans="1:10" ht="20.100000000000001" customHeight="1" x14ac:dyDescent="0.2">
      <c r="A7" s="382"/>
      <c r="B7" s="382"/>
      <c r="C7" s="382"/>
      <c r="D7" s="382"/>
      <c r="E7" s="382"/>
      <c r="F7" s="382"/>
      <c r="G7" s="1"/>
    </row>
    <row r="8" spans="1:10" ht="12.75" customHeight="1" x14ac:dyDescent="0.2">
      <c r="A8" s="383" t="s">
        <v>0</v>
      </c>
      <c r="B8" s="383"/>
      <c r="C8" s="383"/>
      <c r="D8" s="384"/>
      <c r="E8" s="385" t="s">
        <v>52</v>
      </c>
      <c r="F8" s="386" t="s">
        <v>53</v>
      </c>
      <c r="G8" s="390" t="s">
        <v>54</v>
      </c>
      <c r="H8" s="110"/>
    </row>
    <row r="9" spans="1:10" x14ac:dyDescent="0.2">
      <c r="A9" s="383"/>
      <c r="B9" s="383"/>
      <c r="C9" s="383"/>
      <c r="D9" s="384"/>
      <c r="E9" s="385"/>
      <c r="F9" s="386"/>
      <c r="G9" s="390"/>
      <c r="H9" s="111"/>
    </row>
    <row r="10" spans="1:10" ht="21.75" customHeight="1" x14ac:dyDescent="0.2">
      <c r="A10" s="391" t="s">
        <v>168</v>
      </c>
      <c r="B10" s="391"/>
      <c r="C10" s="391"/>
      <c r="D10" s="392"/>
      <c r="E10" s="265">
        <v>130000</v>
      </c>
      <c r="F10" s="119">
        <v>530000</v>
      </c>
      <c r="G10" s="99">
        <v>530000</v>
      </c>
      <c r="H10" s="111"/>
      <c r="I10" s="319"/>
      <c r="J10" s="262"/>
    </row>
    <row r="11" spans="1:10" ht="13.5" customHeight="1" x14ac:dyDescent="0.2">
      <c r="A11" s="2" t="s">
        <v>2</v>
      </c>
      <c r="B11" s="3"/>
      <c r="C11" s="3"/>
      <c r="D11" s="3"/>
      <c r="E11" s="266">
        <v>130000</v>
      </c>
      <c r="F11" s="112">
        <v>530000</v>
      </c>
      <c r="G11" s="100">
        <v>530000</v>
      </c>
      <c r="H11" s="111"/>
      <c r="I11" s="107"/>
    </row>
    <row r="12" spans="1:10" ht="23.25" customHeight="1" x14ac:dyDescent="0.2">
      <c r="A12" s="391" t="s">
        <v>169</v>
      </c>
      <c r="B12" s="391"/>
      <c r="C12" s="391"/>
      <c r="D12" s="392"/>
      <c r="E12" s="265">
        <v>80000</v>
      </c>
      <c r="F12" s="76">
        <v>80000</v>
      </c>
      <c r="G12" s="99">
        <v>80000</v>
      </c>
      <c r="H12" s="257"/>
      <c r="I12" s="108"/>
    </row>
    <row r="13" spans="1:10" ht="12" customHeight="1" x14ac:dyDescent="0.2">
      <c r="A13" s="2" t="s">
        <v>1</v>
      </c>
      <c r="B13" s="3"/>
      <c r="C13" s="3"/>
      <c r="D13" s="3"/>
      <c r="E13" s="266">
        <v>80000</v>
      </c>
      <c r="F13" s="77">
        <v>80000</v>
      </c>
      <c r="G13" s="100">
        <v>80000</v>
      </c>
      <c r="H13" s="111"/>
      <c r="I13" s="107"/>
    </row>
    <row r="14" spans="1:10" ht="21.75" customHeight="1" x14ac:dyDescent="0.2">
      <c r="A14" s="391" t="s">
        <v>170</v>
      </c>
      <c r="B14" s="391"/>
      <c r="C14" s="391"/>
      <c r="D14" s="392"/>
      <c r="E14" s="265">
        <v>50000</v>
      </c>
      <c r="F14" s="76">
        <v>40000</v>
      </c>
      <c r="G14" s="99">
        <v>40000</v>
      </c>
      <c r="H14" s="257"/>
      <c r="I14" s="108"/>
    </row>
    <row r="15" spans="1:10" ht="12.75" customHeight="1" x14ac:dyDescent="0.2">
      <c r="A15" s="2" t="s">
        <v>3</v>
      </c>
      <c r="B15" s="3"/>
      <c r="C15" s="3"/>
      <c r="D15" s="3"/>
      <c r="E15" s="266">
        <v>50000</v>
      </c>
      <c r="F15" s="77">
        <v>40000</v>
      </c>
      <c r="G15" s="100">
        <v>40000</v>
      </c>
      <c r="H15" s="111"/>
      <c r="I15" s="107"/>
    </row>
    <row r="16" spans="1:10" ht="21.75" customHeight="1" x14ac:dyDescent="0.2">
      <c r="A16" s="393" t="s">
        <v>171</v>
      </c>
      <c r="B16" s="393"/>
      <c r="C16" s="393"/>
      <c r="D16" s="394"/>
      <c r="E16" s="265">
        <v>130000</v>
      </c>
      <c r="F16" s="76">
        <v>130000</v>
      </c>
      <c r="G16" s="99">
        <v>130000</v>
      </c>
      <c r="H16" s="257"/>
      <c r="I16" s="241"/>
    </row>
    <row r="17" spans="1:9" ht="12" customHeight="1" x14ac:dyDescent="0.2">
      <c r="A17" s="2" t="s">
        <v>4</v>
      </c>
      <c r="B17" s="3"/>
      <c r="C17" s="3"/>
      <c r="D17" s="3"/>
      <c r="E17" s="266">
        <v>26000</v>
      </c>
      <c r="F17" s="77">
        <v>130000</v>
      </c>
      <c r="G17" s="100">
        <v>130000</v>
      </c>
      <c r="H17" s="111"/>
      <c r="I17" s="107"/>
    </row>
    <row r="18" spans="1:9" ht="12" customHeight="1" x14ac:dyDescent="0.2">
      <c r="A18" s="2" t="s">
        <v>161</v>
      </c>
      <c r="B18" s="3"/>
      <c r="C18" s="3"/>
      <c r="D18" s="3"/>
      <c r="E18" s="266">
        <v>104000</v>
      </c>
      <c r="F18" s="100">
        <v>0</v>
      </c>
      <c r="G18" s="100">
        <v>0</v>
      </c>
      <c r="H18" s="111"/>
      <c r="I18" s="107"/>
    </row>
    <row r="19" spans="1:9" ht="21.75" customHeight="1" x14ac:dyDescent="0.2">
      <c r="A19" s="391" t="s">
        <v>172</v>
      </c>
      <c r="B19" s="391"/>
      <c r="C19" s="391"/>
      <c r="D19" s="392"/>
      <c r="E19" s="265">
        <v>100000</v>
      </c>
      <c r="F19" s="76">
        <v>100000</v>
      </c>
      <c r="G19" s="76">
        <v>100000</v>
      </c>
      <c r="H19" s="257"/>
      <c r="I19" s="108"/>
    </row>
    <row r="20" spans="1:9" x14ac:dyDescent="0.2">
      <c r="A20" s="2" t="s">
        <v>4</v>
      </c>
      <c r="B20" s="3"/>
      <c r="C20" s="3"/>
      <c r="D20" s="3"/>
      <c r="E20" s="266">
        <v>100000</v>
      </c>
      <c r="F20" s="77">
        <v>100000</v>
      </c>
      <c r="G20" s="77">
        <v>100000</v>
      </c>
      <c r="H20" s="111"/>
      <c r="I20" s="107"/>
    </row>
    <row r="21" spans="1:9" ht="24" customHeight="1" x14ac:dyDescent="0.2">
      <c r="A21" s="391" t="s">
        <v>173</v>
      </c>
      <c r="B21" s="391"/>
      <c r="C21" s="391"/>
      <c r="D21" s="392"/>
      <c r="E21" s="265">
        <v>400000</v>
      </c>
      <c r="F21" s="76">
        <v>0</v>
      </c>
      <c r="G21" s="99">
        <v>0</v>
      </c>
      <c r="H21" s="111"/>
      <c r="I21" s="107"/>
    </row>
    <row r="22" spans="1:9" ht="12" customHeight="1" x14ac:dyDescent="0.2">
      <c r="A22" s="2" t="s">
        <v>185</v>
      </c>
      <c r="B22" s="3"/>
      <c r="C22" s="3"/>
      <c r="D22" s="3"/>
      <c r="E22" s="266">
        <v>400000</v>
      </c>
      <c r="F22" s="77">
        <v>0</v>
      </c>
      <c r="G22" s="100">
        <v>0</v>
      </c>
      <c r="H22" s="111"/>
      <c r="I22" s="107"/>
    </row>
    <row r="23" spans="1:9" ht="21" customHeight="1" x14ac:dyDescent="0.2">
      <c r="A23" s="297" t="s">
        <v>174</v>
      </c>
      <c r="B23" s="298"/>
      <c r="C23" s="298"/>
      <c r="D23" s="299"/>
      <c r="E23" s="300">
        <v>130000</v>
      </c>
      <c r="F23" s="301">
        <v>0</v>
      </c>
      <c r="G23" s="302">
        <v>0</v>
      </c>
      <c r="H23" s="111"/>
      <c r="I23" s="107"/>
    </row>
    <row r="24" spans="1:9" x14ac:dyDescent="0.2">
      <c r="A24" s="303" t="s">
        <v>5</v>
      </c>
      <c r="B24" s="304"/>
      <c r="C24" s="304"/>
      <c r="D24" s="305"/>
      <c r="E24" s="306">
        <v>130000</v>
      </c>
      <c r="F24" s="307">
        <v>0</v>
      </c>
      <c r="G24" s="308">
        <v>0</v>
      </c>
      <c r="H24" s="111"/>
      <c r="I24" s="107"/>
    </row>
    <row r="25" spans="1:9" ht="25.5" customHeight="1" x14ac:dyDescent="0.2">
      <c r="A25" s="199" t="s">
        <v>175</v>
      </c>
      <c r="B25" s="4"/>
      <c r="C25" s="4"/>
      <c r="D25" s="4"/>
      <c r="E25" s="265">
        <v>265000</v>
      </c>
      <c r="F25" s="76">
        <v>265000</v>
      </c>
      <c r="G25" s="99">
        <v>265000</v>
      </c>
      <c r="H25" s="111"/>
      <c r="I25" s="107"/>
    </row>
    <row r="26" spans="1:9" ht="10.5" customHeight="1" x14ac:dyDescent="0.2">
      <c r="A26" s="2" t="s">
        <v>5</v>
      </c>
      <c r="B26" s="3"/>
      <c r="C26" s="3"/>
      <c r="D26" s="3"/>
      <c r="E26" s="266">
        <v>135000</v>
      </c>
      <c r="F26" s="77">
        <v>265000</v>
      </c>
      <c r="G26" s="100">
        <v>265000</v>
      </c>
      <c r="H26" s="111"/>
      <c r="I26" s="107"/>
    </row>
    <row r="27" spans="1:9" ht="10.5" customHeight="1" x14ac:dyDescent="0.2">
      <c r="A27" s="2" t="s">
        <v>186</v>
      </c>
      <c r="B27" s="3"/>
      <c r="C27" s="3"/>
      <c r="D27" s="3"/>
      <c r="E27" s="266">
        <v>130000</v>
      </c>
      <c r="F27" s="77">
        <v>0</v>
      </c>
      <c r="G27" s="100">
        <v>0</v>
      </c>
      <c r="H27" s="111"/>
      <c r="I27" s="107"/>
    </row>
    <row r="28" spans="1:9" ht="18" customHeight="1" x14ac:dyDescent="0.2">
      <c r="A28" s="199" t="s">
        <v>176</v>
      </c>
      <c r="B28" s="4"/>
      <c r="C28" s="4"/>
      <c r="D28" s="4"/>
      <c r="E28" s="265">
        <v>1600000</v>
      </c>
      <c r="F28" s="76">
        <v>0</v>
      </c>
      <c r="G28" s="99">
        <v>0</v>
      </c>
      <c r="H28" s="111"/>
      <c r="I28" s="107"/>
    </row>
    <row r="29" spans="1:9" ht="12" customHeight="1" x14ac:dyDescent="0.2">
      <c r="A29" s="2" t="s">
        <v>149</v>
      </c>
      <c r="B29" s="3"/>
      <c r="C29" s="3"/>
      <c r="D29" s="3"/>
      <c r="E29" s="266">
        <v>1360000</v>
      </c>
      <c r="F29" s="77">
        <v>0</v>
      </c>
      <c r="G29" s="100">
        <v>0</v>
      </c>
      <c r="H29" s="111"/>
      <c r="I29" s="107"/>
    </row>
    <row r="30" spans="1:9" ht="11.25" customHeight="1" x14ac:dyDescent="0.2">
      <c r="A30" s="2" t="s">
        <v>3</v>
      </c>
      <c r="B30" s="3"/>
      <c r="C30" s="3"/>
      <c r="E30" s="266">
        <v>240000</v>
      </c>
      <c r="F30" s="77">
        <v>0</v>
      </c>
      <c r="G30" s="100">
        <v>0</v>
      </c>
      <c r="H30" s="111"/>
      <c r="I30" s="107"/>
    </row>
    <row r="31" spans="1:9" ht="20.25" customHeight="1" x14ac:dyDescent="0.2">
      <c r="A31" s="199" t="s">
        <v>177</v>
      </c>
      <c r="B31" s="4"/>
      <c r="C31" s="4"/>
      <c r="D31" s="4"/>
      <c r="E31" s="267">
        <v>65000</v>
      </c>
      <c r="F31" s="76">
        <v>0</v>
      </c>
      <c r="G31" s="101">
        <v>0</v>
      </c>
      <c r="H31" s="111"/>
      <c r="I31" s="107"/>
    </row>
    <row r="32" spans="1:9" ht="11.25" customHeight="1" x14ac:dyDescent="0.2">
      <c r="A32" s="2" t="s">
        <v>5</v>
      </c>
      <c r="B32" s="3"/>
      <c r="C32" s="3"/>
      <c r="D32" s="3"/>
      <c r="E32" s="266">
        <v>65000</v>
      </c>
      <c r="F32" s="77">
        <v>0</v>
      </c>
      <c r="G32" s="100">
        <v>0</v>
      </c>
      <c r="H32" s="111"/>
      <c r="I32" s="107"/>
    </row>
    <row r="33" spans="1:9" ht="20.25" customHeight="1" x14ac:dyDescent="0.2">
      <c r="A33" s="199" t="s">
        <v>178</v>
      </c>
      <c r="B33" s="4"/>
      <c r="C33" s="4"/>
      <c r="D33" s="4"/>
      <c r="E33" s="265">
        <v>0</v>
      </c>
      <c r="F33" s="76">
        <v>240000</v>
      </c>
      <c r="G33" s="99">
        <v>0</v>
      </c>
      <c r="H33" s="111"/>
      <c r="I33" s="107"/>
    </row>
    <row r="34" spans="1:9" ht="12" customHeight="1" x14ac:dyDescent="0.2">
      <c r="A34" s="2" t="s">
        <v>2</v>
      </c>
      <c r="B34" s="3"/>
      <c r="C34" s="3"/>
      <c r="D34" s="3"/>
      <c r="E34" s="266">
        <v>0</v>
      </c>
      <c r="F34" s="77">
        <v>240000</v>
      </c>
      <c r="G34" s="100">
        <v>0</v>
      </c>
      <c r="H34" s="111"/>
      <c r="I34" s="107"/>
    </row>
    <row r="35" spans="1:9" ht="12" customHeight="1" x14ac:dyDescent="0.2">
      <c r="A35" s="199" t="s">
        <v>179</v>
      </c>
      <c r="B35" s="4"/>
      <c r="C35" s="4"/>
      <c r="D35" s="4"/>
      <c r="E35" s="265">
        <v>412000</v>
      </c>
      <c r="F35" s="76">
        <v>0</v>
      </c>
      <c r="G35" s="99">
        <v>0</v>
      </c>
      <c r="H35" s="111"/>
      <c r="I35" s="107"/>
    </row>
    <row r="36" spans="1:9" ht="12" customHeight="1" x14ac:dyDescent="0.2">
      <c r="A36" s="199" t="s">
        <v>187</v>
      </c>
      <c r="B36" s="4"/>
      <c r="C36" s="4"/>
      <c r="D36" s="4"/>
      <c r="E36" s="266">
        <v>332000</v>
      </c>
      <c r="F36" s="77">
        <v>0</v>
      </c>
      <c r="G36" s="100">
        <v>0</v>
      </c>
      <c r="H36" s="111"/>
      <c r="I36" s="107"/>
    </row>
    <row r="37" spans="1:9" ht="10.5" customHeight="1" x14ac:dyDescent="0.2">
      <c r="A37" s="2" t="s">
        <v>21</v>
      </c>
      <c r="B37" s="3"/>
      <c r="C37" s="3"/>
      <c r="D37" s="3"/>
      <c r="E37" s="266">
        <v>80000</v>
      </c>
      <c r="F37" s="77">
        <v>0</v>
      </c>
      <c r="G37" s="100">
        <v>0</v>
      </c>
      <c r="H37" s="111"/>
      <c r="I37" s="107"/>
    </row>
    <row r="38" spans="1:9" ht="19.5" customHeight="1" x14ac:dyDescent="0.2">
      <c r="A38" s="199" t="s">
        <v>180</v>
      </c>
      <c r="B38" s="4"/>
      <c r="C38" s="4"/>
      <c r="D38" s="4"/>
      <c r="E38" s="267">
        <v>130000</v>
      </c>
      <c r="F38" s="76">
        <v>0</v>
      </c>
      <c r="G38" s="101">
        <v>0</v>
      </c>
      <c r="H38" s="111"/>
      <c r="I38" s="107"/>
    </row>
    <row r="39" spans="1:9" ht="11.25" customHeight="1" x14ac:dyDescent="0.2">
      <c r="A39" s="2" t="s">
        <v>1</v>
      </c>
      <c r="B39" s="3"/>
      <c r="C39" s="3"/>
      <c r="D39" s="3"/>
      <c r="E39" s="266">
        <v>130000</v>
      </c>
      <c r="F39" s="77">
        <v>0</v>
      </c>
      <c r="G39" s="100">
        <v>0</v>
      </c>
      <c r="H39" s="111"/>
      <c r="I39" s="107"/>
    </row>
    <row r="40" spans="1:9" ht="20.25" customHeight="1" x14ac:dyDescent="0.2">
      <c r="A40" s="199" t="s">
        <v>181</v>
      </c>
      <c r="B40" s="4"/>
      <c r="C40" s="4"/>
      <c r="D40" s="4"/>
      <c r="E40" s="265">
        <v>40000</v>
      </c>
      <c r="F40" s="76">
        <v>0</v>
      </c>
      <c r="G40" s="99">
        <v>0</v>
      </c>
      <c r="H40" s="258"/>
      <c r="I40" s="107"/>
    </row>
    <row r="41" spans="1:9" ht="11.25" customHeight="1" x14ac:dyDescent="0.2">
      <c r="A41" s="2" t="s">
        <v>1</v>
      </c>
      <c r="B41" s="3"/>
      <c r="C41" s="3"/>
      <c r="D41" s="3"/>
      <c r="E41" s="266">
        <v>40000</v>
      </c>
      <c r="F41" s="77">
        <v>0</v>
      </c>
      <c r="G41" s="100">
        <v>0</v>
      </c>
      <c r="H41" s="258"/>
      <c r="I41" s="107"/>
    </row>
    <row r="42" spans="1:9" ht="19.5" customHeight="1" x14ac:dyDescent="0.2">
      <c r="A42" s="199" t="s">
        <v>182</v>
      </c>
      <c r="B42" s="4"/>
      <c r="C42" s="4"/>
      <c r="D42" s="4"/>
      <c r="E42" s="265">
        <v>260000</v>
      </c>
      <c r="F42" s="76">
        <v>260000</v>
      </c>
      <c r="G42" s="99">
        <v>0</v>
      </c>
      <c r="H42" s="258"/>
      <c r="I42" s="107"/>
    </row>
    <row r="43" spans="1:9" ht="10.5" customHeight="1" x14ac:dyDescent="0.2">
      <c r="A43" s="2" t="s">
        <v>1</v>
      </c>
      <c r="B43" s="3"/>
      <c r="C43" s="3"/>
      <c r="D43" s="3"/>
      <c r="E43" s="266">
        <v>130000</v>
      </c>
      <c r="F43" s="77">
        <v>260000</v>
      </c>
      <c r="G43" s="100">
        <v>0</v>
      </c>
      <c r="H43" s="258"/>
      <c r="I43" s="107"/>
    </row>
    <row r="44" spans="1:9" ht="10.5" customHeight="1" x14ac:dyDescent="0.2">
      <c r="A44" s="2" t="s">
        <v>186</v>
      </c>
      <c r="B44" s="3"/>
      <c r="C44" s="3"/>
      <c r="D44" s="3"/>
      <c r="E44" s="266">
        <v>130000</v>
      </c>
      <c r="F44" s="77">
        <v>0</v>
      </c>
      <c r="G44" s="100">
        <v>0</v>
      </c>
      <c r="H44" s="111"/>
      <c r="I44" s="107"/>
    </row>
    <row r="45" spans="1:9" ht="20.25" customHeight="1" x14ac:dyDescent="0.2">
      <c r="A45" s="199" t="s">
        <v>183</v>
      </c>
      <c r="B45" s="4"/>
      <c r="C45" s="4"/>
      <c r="D45" s="4"/>
      <c r="E45" s="267">
        <v>20000</v>
      </c>
      <c r="F45" s="76">
        <v>0</v>
      </c>
      <c r="G45" s="101">
        <v>0</v>
      </c>
      <c r="H45" s="258"/>
      <c r="I45" s="107"/>
    </row>
    <row r="46" spans="1:9" ht="13.5" customHeight="1" x14ac:dyDescent="0.2">
      <c r="A46" s="9" t="s">
        <v>4</v>
      </c>
      <c r="B46" s="88"/>
      <c r="C46" s="88"/>
      <c r="D46" s="88"/>
      <c r="E46" s="266">
        <v>20000</v>
      </c>
      <c r="F46" s="77">
        <v>0</v>
      </c>
      <c r="G46" s="100">
        <v>0</v>
      </c>
      <c r="H46" s="258"/>
      <c r="I46" s="107"/>
    </row>
    <row r="47" spans="1:9" ht="20.25" customHeight="1" x14ac:dyDescent="0.2">
      <c r="A47" s="11" t="s">
        <v>184</v>
      </c>
      <c r="B47" s="8"/>
      <c r="C47" s="8"/>
      <c r="D47" s="12"/>
      <c r="E47" s="265">
        <v>20000</v>
      </c>
      <c r="F47" s="76">
        <v>0</v>
      </c>
      <c r="G47" s="99">
        <v>0</v>
      </c>
      <c r="H47" s="111"/>
      <c r="I47" s="107"/>
    </row>
    <row r="48" spans="1:9" ht="15.75" customHeight="1" x14ac:dyDescent="0.2">
      <c r="A48" s="184" t="s">
        <v>19</v>
      </c>
      <c r="B48" s="175"/>
      <c r="C48" s="175"/>
      <c r="D48" s="177"/>
      <c r="E48" s="266">
        <v>20000</v>
      </c>
      <c r="F48" s="77">
        <v>0</v>
      </c>
      <c r="G48" s="100">
        <v>0</v>
      </c>
      <c r="H48" s="111"/>
      <c r="I48" s="107"/>
    </row>
    <row r="49" spans="1:10" ht="25.5" customHeight="1" x14ac:dyDescent="0.2">
      <c r="A49" s="11" t="s">
        <v>6</v>
      </c>
      <c r="B49" s="90"/>
      <c r="C49" s="90"/>
      <c r="D49" s="8"/>
      <c r="E49" s="265">
        <f>SUM(E10,E12,E14,E16,E19,E21,E25,E28,E31,E33,E35,E38,E40,E42,E45,E47,E23)</f>
        <v>3832000</v>
      </c>
      <c r="F49" s="76">
        <f>SUM(F10,F12,F14,F16,F19,F21,F25,F28,F31,F33,F35,F38,F40,F42,F45,F47)</f>
        <v>1645000</v>
      </c>
      <c r="G49" s="99">
        <f>SUM(G10,G12,G14,G16,G19,G21,G25,G28,G31,G33,G35,G38,G40,G42,G45,G47)</f>
        <v>1145000</v>
      </c>
      <c r="H49" s="111"/>
      <c r="I49" s="107"/>
    </row>
    <row r="50" spans="1:10" ht="23.25" customHeight="1" x14ac:dyDescent="0.2">
      <c r="A50" s="8"/>
      <c r="B50" s="17"/>
      <c r="C50" s="17"/>
      <c r="D50" s="17"/>
      <c r="E50" s="268"/>
      <c r="F50" s="18"/>
      <c r="G50" s="18"/>
      <c r="H50" s="111"/>
      <c r="I50" s="107"/>
      <c r="J50" s="203"/>
    </row>
    <row r="51" spans="1:10" ht="14.25" customHeight="1" x14ac:dyDescent="0.2">
      <c r="A51" s="19" t="s">
        <v>7</v>
      </c>
      <c r="B51" s="198"/>
      <c r="C51" s="198"/>
      <c r="D51" s="198"/>
      <c r="E51" s="269" t="s">
        <v>52</v>
      </c>
      <c r="F51" s="213" t="str">
        <f>F8</f>
        <v>Plan 2024.</v>
      </c>
      <c r="G51" s="216" t="str">
        <f>G8</f>
        <v>Plan 2025.</v>
      </c>
      <c r="H51" s="111"/>
      <c r="I51" s="107"/>
    </row>
    <row r="52" spans="1:10" ht="16.5" customHeight="1" x14ac:dyDescent="0.2">
      <c r="A52" s="198" t="s">
        <v>8</v>
      </c>
      <c r="B52" s="3"/>
      <c r="C52" s="3"/>
      <c r="D52" s="3"/>
      <c r="E52" s="265">
        <v>500000</v>
      </c>
      <c r="F52" s="76">
        <v>500000</v>
      </c>
      <c r="G52" s="99">
        <v>500000</v>
      </c>
      <c r="H52" s="111"/>
      <c r="I52" s="107"/>
    </row>
    <row r="53" spans="1:10" ht="11.25" customHeight="1" x14ac:dyDescent="0.2">
      <c r="A53" s="2" t="s">
        <v>2</v>
      </c>
      <c r="B53" s="3"/>
      <c r="C53" s="3"/>
      <c r="D53" s="3"/>
      <c r="E53" s="266">
        <v>250000</v>
      </c>
      <c r="F53" s="77">
        <v>470801</v>
      </c>
      <c r="G53" s="77">
        <v>470801</v>
      </c>
      <c r="H53" s="111"/>
      <c r="I53" s="107"/>
    </row>
    <row r="54" spans="1:10" ht="11.25" customHeight="1" x14ac:dyDescent="0.2">
      <c r="A54" s="2" t="s">
        <v>188</v>
      </c>
      <c r="B54" s="3"/>
      <c r="C54" s="3"/>
      <c r="D54" s="3"/>
      <c r="E54" s="266">
        <v>250000</v>
      </c>
      <c r="F54" s="77">
        <v>29199</v>
      </c>
      <c r="G54" s="77">
        <v>29199</v>
      </c>
      <c r="H54" s="111"/>
      <c r="I54" s="107"/>
    </row>
    <row r="55" spans="1:10" ht="25.5" customHeight="1" x14ac:dyDescent="0.2">
      <c r="A55" s="11" t="s">
        <v>6</v>
      </c>
      <c r="B55" s="8"/>
      <c r="C55" s="8"/>
      <c r="D55" s="8"/>
      <c r="E55" s="265">
        <f>SUM(E52)</f>
        <v>500000</v>
      </c>
      <c r="F55" s="76">
        <f>SUM(F52)</f>
        <v>500000</v>
      </c>
      <c r="G55" s="99">
        <f>SUM(G52)</f>
        <v>500000</v>
      </c>
      <c r="H55" s="111"/>
      <c r="I55" s="107"/>
    </row>
    <row r="56" spans="1:10" ht="13.5" customHeight="1" x14ac:dyDescent="0.2">
      <c r="A56" s="20"/>
      <c r="E56" s="270"/>
      <c r="F56" s="18"/>
      <c r="G56" s="18"/>
      <c r="H56" s="111"/>
      <c r="I56" s="107"/>
    </row>
    <row r="57" spans="1:10" ht="21.75" customHeight="1" x14ac:dyDescent="0.2">
      <c r="B57" s="6"/>
      <c r="C57" s="6"/>
      <c r="D57" s="21"/>
      <c r="E57" s="271"/>
      <c r="F57" s="211"/>
      <c r="G57" s="208"/>
      <c r="H57" s="111"/>
      <c r="I57" s="107"/>
    </row>
    <row r="58" spans="1:10" ht="12" customHeight="1" x14ac:dyDescent="0.2">
      <c r="A58" s="202" t="s">
        <v>9</v>
      </c>
      <c r="B58" s="198"/>
      <c r="C58" s="198"/>
      <c r="D58" s="210"/>
      <c r="E58" s="269" t="s">
        <v>52</v>
      </c>
      <c r="F58" s="213" t="s">
        <v>56</v>
      </c>
      <c r="G58" s="216" t="s">
        <v>55</v>
      </c>
      <c r="H58" s="111"/>
      <c r="I58" s="107"/>
    </row>
    <row r="59" spans="1:10" ht="19.5" customHeight="1" x14ac:dyDescent="0.2">
      <c r="A59" s="198" t="s">
        <v>156</v>
      </c>
      <c r="B59" s="3"/>
      <c r="C59" s="3"/>
      <c r="D59" s="3"/>
      <c r="E59" s="265">
        <v>0</v>
      </c>
      <c r="F59" s="76">
        <v>40000</v>
      </c>
      <c r="G59" s="99">
        <v>400000</v>
      </c>
      <c r="H59" s="111"/>
      <c r="I59" s="107"/>
    </row>
    <row r="60" spans="1:10" ht="13.5" customHeight="1" x14ac:dyDescent="0.2">
      <c r="A60" s="2" t="s">
        <v>5</v>
      </c>
      <c r="B60" s="4"/>
      <c r="C60" s="4"/>
      <c r="D60" s="4"/>
      <c r="E60" s="266">
        <v>0</v>
      </c>
      <c r="F60" s="77">
        <v>40000</v>
      </c>
      <c r="G60" s="100">
        <v>400000</v>
      </c>
      <c r="H60" s="111"/>
      <c r="I60" s="107"/>
    </row>
    <row r="61" spans="1:10" ht="22.5" customHeight="1" x14ac:dyDescent="0.2">
      <c r="A61" s="198" t="s">
        <v>10</v>
      </c>
      <c r="B61" s="3"/>
      <c r="C61" s="3"/>
      <c r="D61" s="3"/>
      <c r="E61" s="265">
        <v>40000</v>
      </c>
      <c r="F61" s="76">
        <v>0</v>
      </c>
      <c r="G61" s="99">
        <v>130000</v>
      </c>
      <c r="H61" s="111"/>
      <c r="I61" s="107"/>
    </row>
    <row r="62" spans="1:10" ht="12.75" customHeight="1" x14ac:dyDescent="0.2">
      <c r="A62" s="2" t="s">
        <v>5</v>
      </c>
      <c r="B62" s="4"/>
      <c r="C62" s="4"/>
      <c r="D62" s="4"/>
      <c r="E62" s="266">
        <v>40000</v>
      </c>
      <c r="F62" s="77">
        <v>0</v>
      </c>
      <c r="G62" s="100">
        <v>130000</v>
      </c>
      <c r="H62" s="111"/>
      <c r="I62" s="107"/>
    </row>
    <row r="63" spans="1:10" ht="18.75" customHeight="1" x14ac:dyDescent="0.2">
      <c r="A63" s="199" t="s">
        <v>11</v>
      </c>
      <c r="B63" s="3"/>
      <c r="C63" s="3"/>
      <c r="D63" s="3"/>
      <c r="E63" s="265">
        <v>0</v>
      </c>
      <c r="F63" s="76">
        <v>40000</v>
      </c>
      <c r="G63" s="99">
        <v>130000</v>
      </c>
      <c r="H63" s="111"/>
      <c r="I63" s="107"/>
    </row>
    <row r="64" spans="1:10" ht="12.75" customHeight="1" x14ac:dyDescent="0.2">
      <c r="A64" s="2" t="s">
        <v>4</v>
      </c>
      <c r="B64" s="4"/>
      <c r="C64" s="4"/>
      <c r="D64" s="4"/>
      <c r="E64" s="266">
        <v>0</v>
      </c>
      <c r="F64" s="77">
        <v>40000</v>
      </c>
      <c r="G64" s="100">
        <v>130000</v>
      </c>
      <c r="H64" s="111"/>
      <c r="I64" s="107"/>
    </row>
    <row r="65" spans="1:9" ht="18" customHeight="1" x14ac:dyDescent="0.2">
      <c r="A65" s="199" t="s">
        <v>12</v>
      </c>
      <c r="B65" s="3"/>
      <c r="C65" s="3"/>
      <c r="D65" s="3"/>
      <c r="E65" s="265">
        <v>20000</v>
      </c>
      <c r="F65" s="76">
        <v>20000</v>
      </c>
      <c r="G65" s="99">
        <v>20000</v>
      </c>
      <c r="H65" s="111"/>
      <c r="I65" s="107"/>
    </row>
    <row r="66" spans="1:9" ht="15.75" customHeight="1" x14ac:dyDescent="0.2">
      <c r="A66" s="2" t="s">
        <v>22</v>
      </c>
      <c r="B66" s="3"/>
      <c r="C66" s="3"/>
      <c r="D66" s="3"/>
      <c r="E66" s="266">
        <v>2500</v>
      </c>
      <c r="F66" s="77">
        <v>5000</v>
      </c>
      <c r="G66" s="100">
        <v>5000</v>
      </c>
      <c r="H66" s="111"/>
      <c r="I66" s="107"/>
    </row>
    <row r="67" spans="1:9" ht="11.25" customHeight="1" x14ac:dyDescent="0.2">
      <c r="A67" s="2" t="s">
        <v>4</v>
      </c>
      <c r="B67" s="4"/>
      <c r="C67" s="4"/>
      <c r="D67" s="4"/>
      <c r="E67" s="266">
        <v>17500</v>
      </c>
      <c r="F67" s="77">
        <v>15000</v>
      </c>
      <c r="G67" s="100">
        <v>15000</v>
      </c>
      <c r="H67" s="111"/>
      <c r="I67" s="107"/>
    </row>
    <row r="68" spans="1:9" ht="19.5" customHeight="1" x14ac:dyDescent="0.2">
      <c r="A68" s="198" t="s">
        <v>13</v>
      </c>
      <c r="B68" s="3"/>
      <c r="C68" s="3"/>
      <c r="D68" s="3"/>
      <c r="E68" s="265">
        <v>250000</v>
      </c>
      <c r="F68" s="76">
        <v>250000</v>
      </c>
      <c r="G68" s="99">
        <v>250000</v>
      </c>
      <c r="H68" s="111"/>
      <c r="I68" s="107"/>
    </row>
    <row r="69" spans="1:9" ht="12" customHeight="1" x14ac:dyDescent="0.2">
      <c r="A69" s="2" t="s">
        <v>4</v>
      </c>
      <c r="B69" s="4"/>
      <c r="C69" s="4"/>
      <c r="D69" s="4"/>
      <c r="E69" s="266">
        <v>250000</v>
      </c>
      <c r="F69" s="77">
        <v>250000</v>
      </c>
      <c r="G69" s="100">
        <v>250000</v>
      </c>
      <c r="H69" s="111"/>
      <c r="I69" s="107"/>
    </row>
    <row r="70" spans="1:9" ht="20.25" customHeight="1" x14ac:dyDescent="0.2">
      <c r="A70" s="199" t="s">
        <v>14</v>
      </c>
      <c r="B70" s="3"/>
      <c r="C70" s="3"/>
      <c r="E70" s="265">
        <v>400000</v>
      </c>
      <c r="F70" s="76">
        <v>0</v>
      </c>
      <c r="G70" s="99">
        <v>0</v>
      </c>
      <c r="H70" s="111"/>
      <c r="I70" s="107"/>
    </row>
    <row r="71" spans="1:9" ht="12" customHeight="1" x14ac:dyDescent="0.2">
      <c r="A71" s="2" t="s">
        <v>189</v>
      </c>
      <c r="B71" s="4"/>
      <c r="C71" s="4"/>
      <c r="D71" s="3"/>
      <c r="E71" s="266">
        <v>400000</v>
      </c>
      <c r="F71" s="77">
        <v>0</v>
      </c>
      <c r="G71" s="100">
        <v>0</v>
      </c>
      <c r="H71" s="111"/>
      <c r="I71" s="107"/>
    </row>
    <row r="72" spans="1:9" ht="18.75" customHeight="1" x14ac:dyDescent="0.2">
      <c r="A72" s="199" t="s">
        <v>15</v>
      </c>
      <c r="B72" s="3"/>
      <c r="C72" s="3"/>
      <c r="D72" s="3"/>
      <c r="E72" s="265">
        <v>20000</v>
      </c>
      <c r="F72" s="99">
        <v>130000</v>
      </c>
      <c r="G72" s="99">
        <v>130000</v>
      </c>
      <c r="H72" s="111"/>
      <c r="I72" s="107"/>
    </row>
    <row r="73" spans="1:9" ht="13.5" customHeight="1" x14ac:dyDescent="0.2">
      <c r="A73" s="2" t="s">
        <v>4</v>
      </c>
      <c r="B73" s="198"/>
      <c r="C73" s="198"/>
      <c r="D73" s="199"/>
      <c r="E73" s="266">
        <v>20000</v>
      </c>
      <c r="F73" s="100">
        <v>130000</v>
      </c>
      <c r="G73" s="100">
        <v>130000</v>
      </c>
      <c r="H73" s="111"/>
      <c r="I73" s="107"/>
    </row>
    <row r="74" spans="1:9" ht="20.25" customHeight="1" x14ac:dyDescent="0.2">
      <c r="A74" s="198" t="s">
        <v>16</v>
      </c>
      <c r="B74" s="3"/>
      <c r="C74" s="3"/>
      <c r="D74" s="3"/>
      <c r="E74" s="265">
        <v>25000</v>
      </c>
      <c r="F74" s="76">
        <v>200000</v>
      </c>
      <c r="G74" s="99">
        <v>0</v>
      </c>
      <c r="H74" s="111"/>
      <c r="I74" s="107"/>
    </row>
    <row r="75" spans="1:9" ht="12" customHeight="1" x14ac:dyDescent="0.2">
      <c r="A75" s="2" t="s">
        <v>4</v>
      </c>
      <c r="B75" s="198"/>
      <c r="C75" s="198"/>
      <c r="D75" s="199"/>
      <c r="E75" s="266">
        <v>25000</v>
      </c>
      <c r="F75" s="77">
        <v>200000</v>
      </c>
      <c r="G75" s="100">
        <v>0</v>
      </c>
      <c r="H75" s="111"/>
      <c r="I75" s="107"/>
    </row>
    <row r="76" spans="1:9" ht="20.25" customHeight="1" x14ac:dyDescent="0.2">
      <c r="A76" s="198" t="s">
        <v>17</v>
      </c>
      <c r="B76" s="3"/>
      <c r="C76" s="3"/>
      <c r="D76" s="3"/>
      <c r="E76" s="265">
        <v>25000</v>
      </c>
      <c r="F76" s="76">
        <v>0</v>
      </c>
      <c r="G76" s="99">
        <v>0</v>
      </c>
      <c r="H76" s="111"/>
      <c r="I76" s="107"/>
    </row>
    <row r="77" spans="1:9" ht="12.75" customHeight="1" x14ac:dyDescent="0.2">
      <c r="A77" s="2" t="s">
        <v>4</v>
      </c>
      <c r="B77" s="4"/>
      <c r="C77" s="4"/>
      <c r="D77" s="4"/>
      <c r="E77" s="266">
        <v>25000</v>
      </c>
      <c r="F77" s="77">
        <v>0</v>
      </c>
      <c r="G77" s="100">
        <v>0</v>
      </c>
      <c r="H77" s="111"/>
      <c r="I77" s="107"/>
    </row>
    <row r="78" spans="1:9" ht="21.75" customHeight="1" x14ac:dyDescent="0.2">
      <c r="A78" s="199" t="s">
        <v>18</v>
      </c>
      <c r="B78" s="3"/>
      <c r="C78" s="3"/>
      <c r="D78" s="3"/>
      <c r="E78" s="265">
        <v>40000</v>
      </c>
      <c r="F78" s="99">
        <v>130000</v>
      </c>
      <c r="G78" s="99">
        <v>130000</v>
      </c>
      <c r="H78" s="111"/>
      <c r="I78" s="107"/>
    </row>
    <row r="79" spans="1:9" ht="11.25" customHeight="1" x14ac:dyDescent="0.2">
      <c r="A79" s="2" t="s">
        <v>4</v>
      </c>
      <c r="B79" s="4"/>
      <c r="C79" s="4"/>
      <c r="D79" s="4"/>
      <c r="E79" s="266">
        <v>40000</v>
      </c>
      <c r="F79" s="100">
        <v>130000</v>
      </c>
      <c r="G79" s="100">
        <v>130000</v>
      </c>
      <c r="H79" s="111"/>
      <c r="I79" s="107"/>
    </row>
    <row r="80" spans="1:9" ht="22.5" customHeight="1" x14ac:dyDescent="0.2">
      <c r="A80" s="199" t="s">
        <v>190</v>
      </c>
      <c r="B80" s="3"/>
      <c r="C80" s="3"/>
      <c r="D80" s="3"/>
      <c r="E80" s="265">
        <v>80000</v>
      </c>
      <c r="F80" s="76">
        <v>400000</v>
      </c>
      <c r="G80" s="99">
        <v>130000</v>
      </c>
      <c r="H80" s="111"/>
      <c r="I80" s="107"/>
    </row>
    <row r="81" spans="1:9" ht="13.5" customHeight="1" x14ac:dyDescent="0.2">
      <c r="A81" s="2" t="s">
        <v>4</v>
      </c>
      <c r="B81" s="4"/>
      <c r="C81" s="4"/>
      <c r="D81" s="4"/>
      <c r="E81" s="266">
        <v>80000</v>
      </c>
      <c r="F81" s="77">
        <v>400000</v>
      </c>
      <c r="G81" s="100">
        <v>130000</v>
      </c>
      <c r="H81" s="111"/>
      <c r="I81" s="107"/>
    </row>
    <row r="82" spans="1:9" ht="23.25" customHeight="1" x14ac:dyDescent="0.2">
      <c r="A82" s="199" t="s">
        <v>20</v>
      </c>
      <c r="B82" s="3"/>
      <c r="C82" s="3"/>
      <c r="D82" s="3"/>
      <c r="E82" s="265">
        <v>60000</v>
      </c>
      <c r="F82" s="76">
        <v>0</v>
      </c>
      <c r="G82" s="99">
        <v>650000</v>
      </c>
      <c r="H82" s="111"/>
      <c r="I82" s="107"/>
    </row>
    <row r="83" spans="1:9" ht="12.75" customHeight="1" x14ac:dyDescent="0.2">
      <c r="A83" s="2" t="s">
        <v>4</v>
      </c>
      <c r="B83" s="4"/>
      <c r="C83" s="4"/>
      <c r="D83" s="4"/>
      <c r="E83" s="266">
        <v>60000</v>
      </c>
      <c r="F83" s="77">
        <v>0</v>
      </c>
      <c r="G83" s="100">
        <v>650000</v>
      </c>
      <c r="H83" s="111"/>
      <c r="I83" s="107"/>
    </row>
    <row r="84" spans="1:9" ht="22.5" customHeight="1" x14ac:dyDescent="0.2">
      <c r="A84" s="199" t="s">
        <v>191</v>
      </c>
      <c r="B84" s="3"/>
      <c r="C84" s="3"/>
      <c r="D84" s="3"/>
      <c r="E84" s="265">
        <v>65000</v>
      </c>
      <c r="F84" s="76">
        <v>0</v>
      </c>
      <c r="G84" s="99">
        <v>0</v>
      </c>
      <c r="H84" s="258"/>
      <c r="I84" s="107"/>
    </row>
    <row r="85" spans="1:9" ht="13.5" customHeight="1" x14ac:dyDescent="0.2">
      <c r="A85" s="2" t="s">
        <v>4</v>
      </c>
      <c r="B85" s="4"/>
      <c r="C85" s="4"/>
      <c r="D85" s="4"/>
      <c r="E85" s="266">
        <v>65000</v>
      </c>
      <c r="F85" s="77">
        <v>0</v>
      </c>
      <c r="G85" s="100">
        <v>0</v>
      </c>
      <c r="H85" s="258"/>
      <c r="I85" s="107"/>
    </row>
    <row r="86" spans="1:9" ht="19.5" customHeight="1" x14ac:dyDescent="0.2">
      <c r="A86" s="199" t="s">
        <v>192</v>
      </c>
      <c r="B86" s="4"/>
      <c r="C86" s="4"/>
      <c r="D86" s="4"/>
      <c r="E86" s="265">
        <v>20000</v>
      </c>
      <c r="F86" s="76">
        <v>0</v>
      </c>
      <c r="G86" s="99">
        <v>0</v>
      </c>
      <c r="H86" s="111"/>
      <c r="I86" s="107"/>
    </row>
    <row r="87" spans="1:9" ht="12" customHeight="1" x14ac:dyDescent="0.2">
      <c r="A87" s="2" t="s">
        <v>19</v>
      </c>
      <c r="B87" s="4"/>
      <c r="C87" s="4"/>
      <c r="D87" s="4"/>
      <c r="E87" s="266">
        <v>20000</v>
      </c>
      <c r="F87" s="77">
        <v>0</v>
      </c>
      <c r="G87" s="100">
        <v>0</v>
      </c>
      <c r="H87" s="111"/>
      <c r="I87" s="107"/>
    </row>
    <row r="88" spans="1:9" ht="21" customHeight="1" x14ac:dyDescent="0.2">
      <c r="A88" s="199" t="s">
        <v>193</v>
      </c>
      <c r="B88" s="3"/>
      <c r="C88" s="3"/>
      <c r="D88" s="3"/>
      <c r="E88" s="265">
        <v>265000</v>
      </c>
      <c r="F88" s="76">
        <v>0</v>
      </c>
      <c r="G88" s="99">
        <v>0</v>
      </c>
      <c r="H88" s="111"/>
      <c r="I88" s="107"/>
    </row>
    <row r="89" spans="1:9" ht="13.5" customHeight="1" x14ac:dyDescent="0.2">
      <c r="A89" s="2" t="s">
        <v>19</v>
      </c>
      <c r="B89" s="4"/>
      <c r="C89" s="4"/>
      <c r="D89" s="4"/>
      <c r="E89" s="266">
        <v>265000</v>
      </c>
      <c r="F89" s="77">
        <v>0</v>
      </c>
      <c r="G89" s="100">
        <v>0</v>
      </c>
      <c r="H89" s="111"/>
      <c r="I89" s="107"/>
    </row>
    <row r="90" spans="1:9" ht="18.75" customHeight="1" x14ac:dyDescent="0.2">
      <c r="A90" s="199" t="s">
        <v>194</v>
      </c>
      <c r="B90" s="3"/>
      <c r="C90" s="3"/>
      <c r="D90" s="3"/>
      <c r="E90" s="265">
        <v>25000</v>
      </c>
      <c r="F90" s="76">
        <v>400000</v>
      </c>
      <c r="G90" s="99">
        <v>0</v>
      </c>
      <c r="H90" s="111"/>
      <c r="I90" s="107"/>
    </row>
    <row r="91" spans="1:9" ht="16.5" customHeight="1" x14ac:dyDescent="0.2">
      <c r="A91" s="2" t="s">
        <v>21</v>
      </c>
      <c r="B91" s="4"/>
      <c r="C91" s="4"/>
      <c r="D91" s="4"/>
      <c r="E91" s="266">
        <v>25000</v>
      </c>
      <c r="F91" s="77">
        <v>400000</v>
      </c>
      <c r="G91" s="100">
        <v>0</v>
      </c>
      <c r="H91" s="111"/>
      <c r="I91" s="107"/>
    </row>
    <row r="92" spans="1:9" ht="15.75" customHeight="1" x14ac:dyDescent="0.2">
      <c r="A92" s="199" t="s">
        <v>195</v>
      </c>
      <c r="B92" s="3"/>
      <c r="C92" s="3"/>
      <c r="D92" s="3"/>
      <c r="E92" s="265">
        <v>330000</v>
      </c>
      <c r="F92" s="76">
        <v>0</v>
      </c>
      <c r="G92" s="99">
        <v>0</v>
      </c>
      <c r="H92" s="111"/>
      <c r="I92" s="107"/>
    </row>
    <row r="93" spans="1:9" ht="13.5" customHeight="1" x14ac:dyDescent="0.2">
      <c r="A93" s="2" t="s">
        <v>22</v>
      </c>
      <c r="B93" s="3"/>
      <c r="C93" s="3"/>
      <c r="D93" s="3"/>
      <c r="E93" s="266">
        <v>3218.14</v>
      </c>
      <c r="F93" s="77">
        <v>0</v>
      </c>
      <c r="G93" s="100">
        <v>0</v>
      </c>
      <c r="H93" s="111"/>
      <c r="I93" s="107"/>
    </row>
    <row r="94" spans="1:9" ht="11.25" customHeight="1" x14ac:dyDescent="0.2">
      <c r="A94" s="2" t="s">
        <v>4</v>
      </c>
      <c r="B94" s="3"/>
      <c r="C94" s="3"/>
      <c r="D94" s="3"/>
      <c r="E94" s="266">
        <v>326781.86</v>
      </c>
      <c r="F94" s="77">
        <v>0</v>
      </c>
      <c r="G94" s="100">
        <v>0</v>
      </c>
      <c r="H94" s="111"/>
      <c r="I94" s="107"/>
    </row>
    <row r="95" spans="1:9" ht="22.5" customHeight="1" x14ac:dyDescent="0.2">
      <c r="A95" s="199" t="s">
        <v>196</v>
      </c>
      <c r="B95" s="3"/>
      <c r="C95" s="3"/>
      <c r="D95" s="3"/>
      <c r="E95" s="267">
        <v>90000</v>
      </c>
      <c r="F95" s="76">
        <v>0</v>
      </c>
      <c r="G95" s="101">
        <v>0</v>
      </c>
      <c r="H95" s="111"/>
      <c r="I95" s="107"/>
    </row>
    <row r="96" spans="1:9" ht="11.25" customHeight="1" x14ac:dyDescent="0.2">
      <c r="A96" s="2" t="s">
        <v>23</v>
      </c>
      <c r="B96" s="4"/>
      <c r="C96" s="4"/>
      <c r="D96" s="4"/>
      <c r="E96" s="266">
        <v>90000</v>
      </c>
      <c r="F96" s="77">
        <v>0</v>
      </c>
      <c r="G96" s="100">
        <v>0</v>
      </c>
      <c r="H96" s="111"/>
      <c r="I96" s="107"/>
    </row>
    <row r="97" spans="1:12" ht="21.75" customHeight="1" x14ac:dyDescent="0.2">
      <c r="A97" s="199" t="s">
        <v>197</v>
      </c>
      <c r="B97" s="3"/>
      <c r="C97" s="3"/>
      <c r="D97" s="3"/>
      <c r="E97" s="265">
        <v>105000</v>
      </c>
      <c r="F97" s="76">
        <v>0</v>
      </c>
      <c r="G97" s="99">
        <v>0</v>
      </c>
      <c r="H97" s="111"/>
      <c r="I97" s="107"/>
    </row>
    <row r="98" spans="1:12" ht="12" customHeight="1" x14ac:dyDescent="0.2">
      <c r="A98" s="2" t="s">
        <v>23</v>
      </c>
      <c r="B98" s="3"/>
      <c r="C98" s="3"/>
      <c r="D98" s="3"/>
      <c r="E98" s="266">
        <v>105000</v>
      </c>
      <c r="F98" s="77">
        <v>0</v>
      </c>
      <c r="G98" s="100">
        <v>0</v>
      </c>
      <c r="H98" s="111"/>
      <c r="I98" s="107"/>
    </row>
    <row r="99" spans="1:12" ht="23.25" customHeight="1" x14ac:dyDescent="0.2">
      <c r="A99" s="199" t="s">
        <v>198</v>
      </c>
      <c r="B99" s="13"/>
      <c r="C99" s="13"/>
      <c r="D99" s="13"/>
      <c r="E99" s="265">
        <v>20000</v>
      </c>
      <c r="F99" s="76">
        <v>400000</v>
      </c>
      <c r="G99" s="99">
        <v>0</v>
      </c>
      <c r="H99" s="111"/>
      <c r="I99" s="107"/>
    </row>
    <row r="100" spans="1:12" ht="11.25" customHeight="1" x14ac:dyDescent="0.2">
      <c r="A100" s="9" t="s">
        <v>23</v>
      </c>
      <c r="B100" s="210"/>
      <c r="C100" s="210"/>
      <c r="D100" s="195"/>
      <c r="E100" s="266">
        <v>20000</v>
      </c>
      <c r="F100" s="77">
        <v>400000</v>
      </c>
      <c r="G100" s="100">
        <v>0</v>
      </c>
      <c r="H100" s="111"/>
      <c r="I100" s="107"/>
    </row>
    <row r="101" spans="1:12" ht="21.75" customHeight="1" x14ac:dyDescent="0.2">
      <c r="A101" s="11" t="s">
        <v>200</v>
      </c>
      <c r="B101" s="8"/>
      <c r="C101" s="8"/>
      <c r="D101" s="8"/>
      <c r="E101" s="265">
        <v>330000</v>
      </c>
      <c r="F101" s="76">
        <v>0</v>
      </c>
      <c r="G101" s="99">
        <v>0</v>
      </c>
      <c r="H101" s="111"/>
      <c r="I101" s="107"/>
    </row>
    <row r="102" spans="1:12" ht="12.75" customHeight="1" x14ac:dyDescent="0.2">
      <c r="A102" s="219" t="s">
        <v>21</v>
      </c>
      <c r="B102" s="15"/>
      <c r="C102" s="15"/>
      <c r="D102" s="15"/>
      <c r="E102" s="266">
        <v>130000</v>
      </c>
      <c r="F102" s="77">
        <v>0</v>
      </c>
      <c r="G102" s="100">
        <v>0</v>
      </c>
      <c r="H102" s="111"/>
      <c r="I102" s="107"/>
    </row>
    <row r="103" spans="1:12" ht="10.5" customHeight="1" x14ac:dyDescent="0.2">
      <c r="A103" s="2" t="s">
        <v>199</v>
      </c>
      <c r="B103" s="3"/>
      <c r="C103" s="3"/>
      <c r="D103" s="3"/>
      <c r="E103" s="266">
        <v>200000</v>
      </c>
      <c r="F103" s="77">
        <v>0</v>
      </c>
      <c r="G103" s="100">
        <v>0</v>
      </c>
      <c r="H103" s="111"/>
      <c r="I103" s="107"/>
    </row>
    <row r="104" spans="1:12" ht="24.75" customHeight="1" x14ac:dyDescent="0.2">
      <c r="A104" s="8" t="s">
        <v>201</v>
      </c>
      <c r="B104" s="8"/>
      <c r="C104" s="8"/>
      <c r="D104" s="8"/>
      <c r="E104" s="265">
        <v>50000</v>
      </c>
      <c r="F104" s="76">
        <v>0</v>
      </c>
      <c r="G104" s="99">
        <v>0</v>
      </c>
      <c r="H104" s="111"/>
      <c r="I104" s="107"/>
    </row>
    <row r="105" spans="1:12" ht="12" customHeight="1" x14ac:dyDescent="0.2">
      <c r="A105" s="10" t="s">
        <v>19</v>
      </c>
      <c r="B105" s="7"/>
      <c r="C105" s="8"/>
      <c r="D105" s="8"/>
      <c r="E105" s="266">
        <v>50000</v>
      </c>
      <c r="F105" s="77">
        <v>0</v>
      </c>
      <c r="G105" s="100">
        <v>0</v>
      </c>
      <c r="H105" s="111"/>
      <c r="I105" s="107"/>
    </row>
    <row r="106" spans="1:12" ht="21.75" customHeight="1" x14ac:dyDescent="0.2">
      <c r="A106" s="220" t="s">
        <v>202</v>
      </c>
      <c r="B106" s="221"/>
      <c r="C106" s="222"/>
      <c r="D106" s="223"/>
      <c r="E106" s="309">
        <v>400000</v>
      </c>
      <c r="F106" s="89">
        <v>0</v>
      </c>
      <c r="G106" s="102">
        <v>0</v>
      </c>
      <c r="H106" s="111"/>
      <c r="I106" s="107"/>
    </row>
    <row r="107" spans="1:12" ht="12" customHeight="1" x14ac:dyDescent="0.2">
      <c r="A107" s="9" t="s">
        <v>189</v>
      </c>
      <c r="B107" s="83"/>
      <c r="C107" s="83"/>
      <c r="D107" s="88"/>
      <c r="E107" s="266">
        <v>400000</v>
      </c>
      <c r="F107" s="77">
        <v>0</v>
      </c>
      <c r="G107" s="100">
        <v>0</v>
      </c>
      <c r="H107" s="259"/>
      <c r="I107" s="107"/>
      <c r="J107" s="26"/>
      <c r="K107" s="27"/>
      <c r="L107" s="26"/>
    </row>
    <row r="108" spans="1:12" ht="23.25" customHeight="1" x14ac:dyDescent="0.2">
      <c r="A108" s="11" t="s">
        <v>6</v>
      </c>
      <c r="B108" s="240"/>
      <c r="C108" s="240"/>
      <c r="D108" s="240"/>
      <c r="E108" s="272">
        <f>SUM(E59,E61,E63,E65,E68,E70,E72,E74,E76,E78,E80,E82,E84,E86,E88,E90,E92,E95,E97,E99,E101,E106,E104)</f>
        <v>2660000</v>
      </c>
      <c r="F108" s="260">
        <f>SUM(F59,F61,F63,F65,F68,F70,F72,F74,F76,F78,F80,F82,F84,F86,F88,F90,F92,F95,F99,F101,F104,F106)</f>
        <v>2010000</v>
      </c>
      <c r="G108" s="261">
        <f>SUM(G59,G61,G63,G65,G68,G70,G72,G74,G76,G78,G80,G82,G84,G86,G88,G90,G92,G95,G99,G101,G104,G106)</f>
        <v>1970000</v>
      </c>
      <c r="H108" s="111"/>
      <c r="I108" s="107"/>
    </row>
    <row r="109" spans="1:12" ht="13.5" customHeight="1" x14ac:dyDescent="0.2">
      <c r="A109" s="84"/>
      <c r="B109" s="85"/>
      <c r="E109" s="273"/>
      <c r="F109" s="24"/>
      <c r="G109" s="103"/>
      <c r="H109" s="111"/>
      <c r="I109" s="107"/>
    </row>
    <row r="110" spans="1:12" ht="16.5" customHeight="1" x14ac:dyDescent="0.2">
      <c r="B110" s="25"/>
      <c r="C110" s="6"/>
      <c r="D110" s="21"/>
      <c r="E110" s="274"/>
      <c r="F110" s="91"/>
      <c r="G110" s="104"/>
      <c r="H110" s="111"/>
      <c r="I110" s="107"/>
    </row>
    <row r="111" spans="1:12" ht="13.5" customHeight="1" x14ac:dyDescent="0.2">
      <c r="A111" s="202" t="s">
        <v>24</v>
      </c>
      <c r="B111" s="6"/>
      <c r="C111" s="6"/>
      <c r="D111" s="6"/>
      <c r="E111" s="275" t="str">
        <f>$E$51</f>
        <v>Plan 2023.</v>
      </c>
      <c r="F111" s="92" t="str">
        <f>$F$51</f>
        <v>Plan 2024.</v>
      </c>
      <c r="G111" s="105" t="s">
        <v>55</v>
      </c>
      <c r="H111" s="111"/>
      <c r="I111" s="107"/>
    </row>
    <row r="112" spans="1:12" ht="21.75" customHeight="1" x14ac:dyDescent="0.2">
      <c r="A112" s="224" t="s">
        <v>157</v>
      </c>
      <c r="B112" s="225"/>
      <c r="C112" s="225"/>
      <c r="D112" s="225"/>
      <c r="E112" s="265">
        <v>20000</v>
      </c>
      <c r="F112" s="76">
        <v>20000</v>
      </c>
      <c r="G112" s="99">
        <v>20000</v>
      </c>
      <c r="H112" s="111"/>
      <c r="I112" s="107"/>
    </row>
    <row r="113" spans="1:11" ht="14.25" customHeight="1" x14ac:dyDescent="0.2">
      <c r="A113" s="28" t="s">
        <v>23</v>
      </c>
      <c r="B113" s="226"/>
      <c r="C113" s="226"/>
      <c r="D113" s="226"/>
      <c r="E113" s="276">
        <v>20000</v>
      </c>
      <c r="F113" s="93">
        <v>20000</v>
      </c>
      <c r="G113" s="106">
        <v>20000</v>
      </c>
      <c r="H113" s="111"/>
      <c r="I113" s="107"/>
    </row>
    <row r="114" spans="1:11" ht="22.5" customHeight="1" x14ac:dyDescent="0.2">
      <c r="A114" s="29" t="s">
        <v>6</v>
      </c>
      <c r="B114" s="20"/>
      <c r="C114" s="20"/>
      <c r="D114" s="90"/>
      <c r="E114" s="265">
        <v>20000</v>
      </c>
      <c r="F114" s="76">
        <v>20000</v>
      </c>
      <c r="G114" s="99">
        <v>20000</v>
      </c>
      <c r="H114" s="111"/>
      <c r="I114" s="107"/>
    </row>
    <row r="115" spans="1:11" ht="13.5" customHeight="1" x14ac:dyDescent="0.2">
      <c r="A115" s="15"/>
      <c r="B115" s="18"/>
      <c r="C115" s="18"/>
      <c r="D115" s="18"/>
      <c r="E115" s="273"/>
      <c r="F115" s="24"/>
      <c r="G115" s="103"/>
      <c r="H115" s="111"/>
      <c r="I115" s="107"/>
    </row>
    <row r="116" spans="1:11" ht="18.75" customHeight="1" x14ac:dyDescent="0.25">
      <c r="A116" s="395" t="s">
        <v>25</v>
      </c>
      <c r="B116" s="395"/>
      <c r="C116" s="395"/>
      <c r="D116" s="6"/>
      <c r="E116" s="275"/>
      <c r="F116" s="92"/>
      <c r="G116" s="105"/>
      <c r="H116" s="259"/>
      <c r="I116" s="109"/>
      <c r="J116" s="35"/>
      <c r="K116" s="35"/>
    </row>
    <row r="117" spans="1:11" ht="24.75" hidden="1" customHeight="1" x14ac:dyDescent="0.2">
      <c r="A117" s="202" t="s">
        <v>25</v>
      </c>
      <c r="B117" s="6"/>
      <c r="C117" s="6"/>
      <c r="D117" s="6"/>
      <c r="E117" s="275" t="str">
        <f>$E$51</f>
        <v>Plan 2023.</v>
      </c>
      <c r="F117" s="92" t="str">
        <f>$F$51</f>
        <v>Plan 2024.</v>
      </c>
      <c r="G117" s="105" t="s">
        <v>55</v>
      </c>
      <c r="H117" s="111"/>
      <c r="I117" s="107"/>
    </row>
    <row r="118" spans="1:11" ht="15.75" customHeight="1" x14ac:dyDescent="0.2">
      <c r="A118" s="30" t="s">
        <v>26</v>
      </c>
      <c r="B118" s="227"/>
      <c r="C118" s="227"/>
      <c r="D118" s="227"/>
      <c r="E118" s="265">
        <v>90000</v>
      </c>
      <c r="F118" s="76">
        <v>90000</v>
      </c>
      <c r="G118" s="99">
        <v>90000</v>
      </c>
      <c r="H118" s="111"/>
      <c r="I118" s="107"/>
    </row>
    <row r="119" spans="1:11" ht="16.5" customHeight="1" x14ac:dyDescent="0.2">
      <c r="A119" s="31" t="s">
        <v>4</v>
      </c>
      <c r="B119" s="32"/>
      <c r="C119" s="32"/>
      <c r="D119" s="94"/>
      <c r="E119" s="266">
        <v>90000</v>
      </c>
      <c r="F119" s="77">
        <v>90000</v>
      </c>
      <c r="G119" s="100">
        <v>90000</v>
      </c>
      <c r="H119" s="111"/>
      <c r="I119" s="107"/>
    </row>
    <row r="120" spans="1:11" ht="21" customHeight="1" x14ac:dyDescent="0.2">
      <c r="A120" s="33" t="s">
        <v>6</v>
      </c>
      <c r="B120" s="34"/>
      <c r="C120" s="34"/>
      <c r="D120" s="34"/>
      <c r="E120" s="265">
        <v>90000</v>
      </c>
      <c r="F120" s="76">
        <v>90000</v>
      </c>
      <c r="G120" s="99">
        <v>90000</v>
      </c>
      <c r="H120" s="111"/>
      <c r="I120" s="107"/>
    </row>
    <row r="121" spans="1:11" ht="11.25" customHeight="1" x14ac:dyDescent="0.2">
      <c r="A121" s="7"/>
      <c r="B121" s="18"/>
      <c r="C121" s="18"/>
      <c r="D121" s="18"/>
      <c r="E121" s="277"/>
      <c r="F121" s="1"/>
      <c r="G121" s="1"/>
      <c r="H121" s="111"/>
      <c r="I121" s="107"/>
    </row>
    <row r="122" spans="1:11" ht="23.25" customHeight="1" x14ac:dyDescent="0.2">
      <c r="A122" s="18"/>
      <c r="B122" s="36"/>
      <c r="C122" s="36"/>
      <c r="D122" s="36"/>
      <c r="E122" s="273"/>
      <c r="F122" s="24"/>
      <c r="G122" s="103"/>
      <c r="H122" s="111"/>
      <c r="I122" s="107"/>
    </row>
    <row r="123" spans="1:11" ht="14.25" customHeight="1" x14ac:dyDescent="0.2">
      <c r="A123" s="201" t="s">
        <v>27</v>
      </c>
      <c r="B123" s="37"/>
      <c r="C123" s="37"/>
      <c r="D123" s="95"/>
      <c r="E123" s="275" t="str">
        <f>$E$51</f>
        <v>Plan 2023.</v>
      </c>
      <c r="F123" s="92" t="str">
        <f>$F$51</f>
        <v>Plan 2024.</v>
      </c>
      <c r="G123" s="105" t="s">
        <v>55</v>
      </c>
      <c r="H123" s="111"/>
      <c r="I123" s="107"/>
    </row>
    <row r="124" spans="1:11" ht="20.25" customHeight="1" x14ac:dyDescent="0.2">
      <c r="A124" s="228" t="s">
        <v>28</v>
      </c>
      <c r="B124" s="38"/>
      <c r="C124" s="38"/>
      <c r="D124" s="50"/>
      <c r="E124" s="265">
        <v>20000</v>
      </c>
      <c r="F124" s="76">
        <v>20000</v>
      </c>
      <c r="G124" s="99">
        <v>20000</v>
      </c>
      <c r="H124" s="111"/>
      <c r="I124" s="107"/>
    </row>
    <row r="125" spans="1:11" ht="15" customHeight="1" x14ac:dyDescent="0.2">
      <c r="A125" s="38" t="s">
        <v>29</v>
      </c>
      <c r="B125" s="39"/>
      <c r="C125" s="40"/>
      <c r="D125" s="40"/>
      <c r="E125" s="278">
        <v>20000</v>
      </c>
      <c r="F125" s="113">
        <v>20000</v>
      </c>
      <c r="G125" s="112">
        <v>20000</v>
      </c>
      <c r="H125" s="111"/>
      <c r="I125" s="107"/>
    </row>
    <row r="126" spans="1:11" ht="22.5" customHeight="1" x14ac:dyDescent="0.2">
      <c r="A126" s="11" t="s">
        <v>6</v>
      </c>
      <c r="B126" s="42"/>
      <c r="C126" s="42"/>
      <c r="D126" s="42"/>
      <c r="E126" s="265">
        <v>20000</v>
      </c>
      <c r="F126" s="76">
        <v>20000</v>
      </c>
      <c r="G126" s="99">
        <v>20000</v>
      </c>
      <c r="H126" s="111"/>
      <c r="I126" s="107"/>
    </row>
    <row r="127" spans="1:11" ht="11.25" customHeight="1" x14ac:dyDescent="0.2">
      <c r="A127" s="43"/>
      <c r="E127" s="277"/>
      <c r="F127" s="1"/>
      <c r="G127" s="1"/>
      <c r="H127" s="111"/>
      <c r="I127" s="107"/>
    </row>
    <row r="128" spans="1:11" ht="21" customHeight="1" x14ac:dyDescent="0.2">
      <c r="A128" s="23"/>
      <c r="B128" s="44"/>
      <c r="C128" s="44"/>
      <c r="D128" s="44"/>
      <c r="E128" s="279"/>
      <c r="F128" s="45"/>
      <c r="G128" s="45"/>
      <c r="H128" s="111"/>
      <c r="I128" s="107"/>
    </row>
    <row r="129" spans="1:9" ht="18.75" customHeight="1" x14ac:dyDescent="0.2">
      <c r="A129" s="46" t="s">
        <v>30</v>
      </c>
      <c r="B129" s="47"/>
      <c r="C129" s="48"/>
      <c r="D129" s="47"/>
      <c r="E129" s="269" t="str">
        <f>$E$51</f>
        <v>Plan 2023.</v>
      </c>
      <c r="F129" s="213" t="str">
        <f>$F$51</f>
        <v>Plan 2024.</v>
      </c>
      <c r="G129" s="216" t="s">
        <v>55</v>
      </c>
      <c r="H129" s="111"/>
      <c r="I129" s="107"/>
    </row>
    <row r="130" spans="1:9" ht="22.5" customHeight="1" x14ac:dyDescent="0.2">
      <c r="A130" s="49" t="s">
        <v>31</v>
      </c>
      <c r="B130" s="217"/>
      <c r="C130" s="217"/>
      <c r="D130" s="39"/>
      <c r="E130" s="280">
        <v>10000</v>
      </c>
      <c r="F130" s="114">
        <v>10000</v>
      </c>
      <c r="G130" s="119">
        <v>10000</v>
      </c>
      <c r="H130" s="111"/>
      <c r="I130" s="107"/>
    </row>
    <row r="131" spans="1:9" ht="14.25" customHeight="1" x14ac:dyDescent="0.2">
      <c r="A131" s="217" t="s">
        <v>32</v>
      </c>
      <c r="B131" s="228"/>
      <c r="C131" s="228"/>
      <c r="D131" s="97"/>
      <c r="E131" s="278">
        <v>10000</v>
      </c>
      <c r="F131" s="113">
        <v>10000</v>
      </c>
      <c r="G131" s="112">
        <v>10000</v>
      </c>
      <c r="H131" s="111"/>
      <c r="I131" s="107"/>
    </row>
    <row r="132" spans="1:9" ht="23.25" customHeight="1" x14ac:dyDescent="0.2">
      <c r="A132" s="49" t="s">
        <v>33</v>
      </c>
      <c r="B132" s="225"/>
      <c r="C132" s="225"/>
      <c r="D132" s="225"/>
      <c r="E132" s="265">
        <v>300000</v>
      </c>
      <c r="F132" s="76">
        <v>200000</v>
      </c>
      <c r="G132" s="99">
        <v>200000</v>
      </c>
      <c r="H132" s="111"/>
      <c r="I132" s="107"/>
    </row>
    <row r="133" spans="1:9" ht="15" customHeight="1" x14ac:dyDescent="0.2">
      <c r="A133" s="130" t="s">
        <v>162</v>
      </c>
      <c r="B133" s="116"/>
      <c r="C133" s="116"/>
      <c r="D133" s="117"/>
      <c r="E133" s="266">
        <v>25000</v>
      </c>
      <c r="F133" s="77">
        <v>0</v>
      </c>
      <c r="G133" s="100">
        <v>0</v>
      </c>
      <c r="H133" s="111"/>
      <c r="I133" s="107"/>
    </row>
    <row r="134" spans="1:9" ht="14.25" customHeight="1" x14ac:dyDescent="0.2">
      <c r="A134" s="115" t="s">
        <v>19</v>
      </c>
      <c r="B134" s="51"/>
      <c r="C134" s="51"/>
      <c r="D134" s="51"/>
      <c r="E134" s="266">
        <v>275000</v>
      </c>
      <c r="F134" s="77">
        <v>200000</v>
      </c>
      <c r="G134" s="100">
        <v>200000</v>
      </c>
      <c r="H134" s="111"/>
      <c r="I134" s="107"/>
    </row>
    <row r="135" spans="1:9" ht="21" customHeight="1" x14ac:dyDescent="0.2">
      <c r="A135" s="11" t="s">
        <v>6</v>
      </c>
      <c r="B135" s="22"/>
      <c r="C135" s="22"/>
      <c r="D135" s="22"/>
      <c r="E135" s="265">
        <f>SUM(E130,E132)</f>
        <v>310000</v>
      </c>
      <c r="F135" s="76">
        <f>SUM(F130,F132)</f>
        <v>210000</v>
      </c>
      <c r="G135" s="99">
        <f>SUM(G130,G132)</f>
        <v>210000</v>
      </c>
      <c r="H135" s="111"/>
      <c r="I135" s="107"/>
    </row>
    <row r="136" spans="1:9" ht="21" customHeight="1" x14ac:dyDescent="0.2">
      <c r="A136" s="7"/>
      <c r="E136" s="281"/>
      <c r="F136" s="67"/>
      <c r="G136" s="67"/>
      <c r="H136" s="111"/>
      <c r="I136" s="107"/>
    </row>
    <row r="137" spans="1:9" ht="16.5" customHeight="1" x14ac:dyDescent="0.2">
      <c r="A137" s="70" t="s">
        <v>47</v>
      </c>
      <c r="B137" s="71"/>
      <c r="C137" s="72"/>
      <c r="D137" s="72"/>
      <c r="E137" s="275" t="str">
        <f>$E$51</f>
        <v>Plan 2023.</v>
      </c>
      <c r="F137" s="92" t="str">
        <f>$F$51</f>
        <v>Plan 2024.</v>
      </c>
      <c r="G137" s="105" t="s">
        <v>55</v>
      </c>
      <c r="H137" s="111"/>
      <c r="I137" s="107"/>
    </row>
    <row r="138" spans="1:9" ht="16.5" customHeight="1" x14ac:dyDescent="0.2">
      <c r="A138" s="49" t="s">
        <v>48</v>
      </c>
      <c r="B138" s="38"/>
      <c r="C138" s="38"/>
      <c r="D138" s="50"/>
      <c r="E138" s="265">
        <v>90000</v>
      </c>
      <c r="F138" s="76">
        <v>90000</v>
      </c>
      <c r="G138" s="99">
        <v>90000</v>
      </c>
      <c r="H138" s="111"/>
      <c r="I138" s="107"/>
    </row>
    <row r="139" spans="1:9" ht="20.25" customHeight="1" x14ac:dyDescent="0.2">
      <c r="A139" s="28" t="s">
        <v>34</v>
      </c>
      <c r="B139" s="73"/>
      <c r="C139" s="73"/>
      <c r="D139" s="73"/>
      <c r="E139" s="266">
        <v>90000</v>
      </c>
      <c r="F139" s="77">
        <v>90000</v>
      </c>
      <c r="G139" s="100">
        <v>90000</v>
      </c>
      <c r="H139" s="111"/>
      <c r="I139" s="107"/>
    </row>
    <row r="140" spans="1:9" ht="18" customHeight="1" x14ac:dyDescent="0.2">
      <c r="A140" s="29" t="s">
        <v>6</v>
      </c>
      <c r="B140" s="74"/>
      <c r="C140" s="74"/>
      <c r="D140" s="85"/>
      <c r="E140" s="265">
        <v>90000</v>
      </c>
      <c r="F140" s="76">
        <v>90000</v>
      </c>
      <c r="G140" s="99">
        <v>90000</v>
      </c>
      <c r="H140" s="111"/>
      <c r="I140" s="107"/>
    </row>
    <row r="141" spans="1:9" ht="18" customHeight="1" x14ac:dyDescent="0.2">
      <c r="A141" s="7"/>
      <c r="E141" s="281"/>
      <c r="F141" s="67"/>
      <c r="G141" s="67"/>
      <c r="H141" s="111"/>
      <c r="I141" s="107"/>
    </row>
    <row r="142" spans="1:9" ht="19.5" customHeight="1" x14ac:dyDescent="0.25">
      <c r="A142" s="7"/>
      <c r="E142" s="282"/>
      <c r="F142" s="52"/>
      <c r="G142" s="52"/>
      <c r="H142" s="111"/>
      <c r="I142" s="107"/>
    </row>
    <row r="143" spans="1:9" ht="21" customHeight="1" x14ac:dyDescent="0.25">
      <c r="C143" s="53" t="s">
        <v>57</v>
      </c>
      <c r="D143" s="53"/>
      <c r="E143" s="282"/>
      <c r="F143" s="52"/>
      <c r="G143" s="52"/>
      <c r="H143" s="111"/>
      <c r="I143" s="107"/>
    </row>
    <row r="144" spans="1:9" ht="21" customHeight="1" x14ac:dyDescent="0.25">
      <c r="A144" s="23"/>
      <c r="B144" s="54"/>
      <c r="C144" s="54"/>
      <c r="D144" s="54"/>
      <c r="E144" s="279"/>
      <c r="F144" s="45"/>
      <c r="G144" s="45"/>
      <c r="H144" s="111"/>
      <c r="I144" s="107"/>
    </row>
    <row r="145" spans="1:9" ht="21.75" customHeight="1" x14ac:dyDescent="0.2">
      <c r="A145" s="196" t="s">
        <v>35</v>
      </c>
      <c r="B145" s="55"/>
      <c r="C145" s="55"/>
      <c r="D145" s="56"/>
      <c r="E145" s="271" t="str">
        <f>$E$51</f>
        <v>Plan 2023.</v>
      </c>
      <c r="F145" s="211" t="str">
        <f>$F$51</f>
        <v>Plan 2024.</v>
      </c>
      <c r="G145" s="105" t="s">
        <v>55</v>
      </c>
      <c r="H145" s="111"/>
      <c r="I145" s="107"/>
    </row>
    <row r="146" spans="1:9" ht="24.75" customHeight="1" x14ac:dyDescent="0.2">
      <c r="A146" s="57" t="s">
        <v>0</v>
      </c>
      <c r="B146" s="13"/>
      <c r="C146" s="13"/>
      <c r="D146" s="14"/>
      <c r="E146" s="283">
        <f>E49</f>
        <v>3832000</v>
      </c>
      <c r="F146" s="78">
        <f t="shared" ref="F146:G146" si="0">F49</f>
        <v>1645000</v>
      </c>
      <c r="G146" s="82">
        <f t="shared" si="0"/>
        <v>1145000</v>
      </c>
      <c r="H146" s="111"/>
      <c r="I146" s="107"/>
    </row>
    <row r="147" spans="1:9" ht="21.75" customHeight="1" x14ac:dyDescent="0.2">
      <c r="A147" s="57" t="s">
        <v>7</v>
      </c>
      <c r="B147" s="58"/>
      <c r="C147" s="59"/>
      <c r="D147" s="60"/>
      <c r="E147" s="283">
        <f>E55</f>
        <v>500000</v>
      </c>
      <c r="F147" s="78">
        <f t="shared" ref="F147:G147" si="1">F55</f>
        <v>500000</v>
      </c>
      <c r="G147" s="82">
        <f t="shared" si="1"/>
        <v>500000</v>
      </c>
      <c r="H147" s="111"/>
      <c r="I147" s="107"/>
    </row>
    <row r="148" spans="1:9" ht="26.25" customHeight="1" x14ac:dyDescent="0.2">
      <c r="A148" s="204" t="s">
        <v>36</v>
      </c>
      <c r="B148" s="13"/>
      <c r="C148" s="13"/>
      <c r="D148" s="14"/>
      <c r="E148" s="283">
        <f>E108</f>
        <v>2660000</v>
      </c>
      <c r="F148" s="78">
        <f t="shared" ref="F148:G148" si="2">F108</f>
        <v>2010000</v>
      </c>
      <c r="G148" s="82">
        <f t="shared" si="2"/>
        <v>1970000</v>
      </c>
      <c r="H148" s="111"/>
      <c r="I148" s="107"/>
    </row>
    <row r="149" spans="1:9" ht="22.5" customHeight="1" x14ac:dyDescent="0.2">
      <c r="A149" s="57" t="s">
        <v>24</v>
      </c>
      <c r="B149" s="13"/>
      <c r="C149" s="13"/>
      <c r="D149" s="14"/>
      <c r="E149" s="283">
        <f>E114</f>
        <v>20000</v>
      </c>
      <c r="F149" s="78">
        <f t="shared" ref="F149:G149" si="3">F114</f>
        <v>20000</v>
      </c>
      <c r="G149" s="82">
        <f t="shared" si="3"/>
        <v>20000</v>
      </c>
      <c r="H149" s="111"/>
      <c r="I149" s="107"/>
    </row>
    <row r="150" spans="1:9" ht="18.75" customHeight="1" x14ac:dyDescent="0.2">
      <c r="A150" s="57" t="s">
        <v>25</v>
      </c>
      <c r="B150" s="13"/>
      <c r="C150" s="13"/>
      <c r="D150" s="14"/>
      <c r="E150" s="283">
        <f>E120</f>
        <v>90000</v>
      </c>
      <c r="F150" s="78">
        <f t="shared" ref="F150:G150" si="4">F120</f>
        <v>90000</v>
      </c>
      <c r="G150" s="82">
        <f t="shared" si="4"/>
        <v>90000</v>
      </c>
      <c r="H150" s="111"/>
      <c r="I150" s="107"/>
    </row>
    <row r="151" spans="1:9" ht="18" customHeight="1" x14ac:dyDescent="0.2">
      <c r="A151" s="61" t="s">
        <v>27</v>
      </c>
      <c r="B151" s="63"/>
      <c r="C151" s="63"/>
      <c r="D151" s="64"/>
      <c r="E151" s="284">
        <f>E126</f>
        <v>20000</v>
      </c>
      <c r="F151" s="79">
        <f t="shared" ref="F151:G151" si="5">F126</f>
        <v>20000</v>
      </c>
      <c r="G151" s="86">
        <f t="shared" si="5"/>
        <v>20000</v>
      </c>
      <c r="H151" s="111"/>
      <c r="I151" s="107"/>
    </row>
    <row r="152" spans="1:9" ht="18.75" customHeight="1" x14ac:dyDescent="0.2">
      <c r="A152" s="68" t="s">
        <v>30</v>
      </c>
      <c r="B152" s="69"/>
      <c r="C152" s="69"/>
      <c r="D152" s="69"/>
      <c r="E152" s="285">
        <f>E135</f>
        <v>310000</v>
      </c>
      <c r="F152" s="80">
        <f t="shared" ref="F152:G152" si="6">F135</f>
        <v>210000</v>
      </c>
      <c r="G152" s="255">
        <f t="shared" si="6"/>
        <v>210000</v>
      </c>
      <c r="H152" s="110"/>
    </row>
    <row r="153" spans="1:9" ht="18.75" customHeight="1" x14ac:dyDescent="0.2">
      <c r="A153" s="75" t="s">
        <v>47</v>
      </c>
      <c r="B153" s="8"/>
      <c r="C153" s="8"/>
      <c r="D153" s="12"/>
      <c r="E153" s="286">
        <f>E140</f>
        <v>90000</v>
      </c>
      <c r="F153" s="81">
        <f t="shared" ref="F153:G153" si="7">F140</f>
        <v>90000</v>
      </c>
      <c r="G153" s="256">
        <f t="shared" si="7"/>
        <v>90000</v>
      </c>
      <c r="H153" s="110"/>
    </row>
    <row r="154" spans="1:9" ht="18.75" customHeight="1" x14ac:dyDescent="0.2">
      <c r="A154" s="387" t="s">
        <v>6</v>
      </c>
      <c r="B154" s="388"/>
      <c r="C154" s="388"/>
      <c r="D154" s="389"/>
      <c r="E154" s="287">
        <f>SUM(E146:E153)</f>
        <v>7522000</v>
      </c>
      <c r="F154" s="62">
        <f t="shared" ref="F154" si="8">SUM(F146:F153)</f>
        <v>4585000</v>
      </c>
      <c r="G154" s="87">
        <f>SUM(G146:G153)</f>
        <v>4045000</v>
      </c>
      <c r="H154" s="110"/>
    </row>
    <row r="155" spans="1:9" ht="18" customHeight="1" x14ac:dyDescent="0.2">
      <c r="A155" s="198"/>
      <c r="B155" s="4"/>
      <c r="C155" s="4"/>
      <c r="D155" s="5"/>
      <c r="H155" s="110"/>
    </row>
    <row r="156" spans="1:9" ht="18" customHeight="1" x14ac:dyDescent="0.2">
      <c r="A156" s="199" t="s">
        <v>37</v>
      </c>
      <c r="B156" s="13"/>
      <c r="C156" s="13"/>
      <c r="D156" s="14"/>
      <c r="E156" s="271" t="str">
        <f>$E$51</f>
        <v>Plan 2023.</v>
      </c>
      <c r="F156" s="211" t="str">
        <f>$F$51</f>
        <v>Plan 2024.</v>
      </c>
      <c r="G156" s="105" t="s">
        <v>54</v>
      </c>
      <c r="H156" s="110"/>
    </row>
    <row r="157" spans="1:9" x14ac:dyDescent="0.2">
      <c r="A157" s="57" t="s">
        <v>79</v>
      </c>
      <c r="B157" s="13"/>
      <c r="C157" s="13"/>
      <c r="D157" s="14"/>
      <c r="E157" s="283">
        <v>400000</v>
      </c>
      <c r="F157" s="82">
        <v>0</v>
      </c>
      <c r="G157" s="80"/>
    </row>
    <row r="158" spans="1:9" x14ac:dyDescent="0.2">
      <c r="A158" s="57" t="s">
        <v>78</v>
      </c>
      <c r="B158" s="13"/>
      <c r="C158" s="13"/>
      <c r="D158" s="14"/>
      <c r="E158" s="288">
        <v>3465281.86</v>
      </c>
      <c r="F158" s="82">
        <v>4480801</v>
      </c>
      <c r="G158" s="80">
        <v>3940801</v>
      </c>
    </row>
    <row r="159" spans="1:9" x14ac:dyDescent="0.2">
      <c r="A159" s="57" t="s">
        <v>38</v>
      </c>
      <c r="B159" s="13"/>
      <c r="C159" s="13"/>
      <c r="D159" s="14"/>
      <c r="E159" s="283">
        <v>30000</v>
      </c>
      <c r="F159" s="82">
        <v>30000</v>
      </c>
      <c r="G159" s="80">
        <v>30000</v>
      </c>
    </row>
    <row r="160" spans="1:9" x14ac:dyDescent="0.2">
      <c r="A160" s="57" t="s">
        <v>39</v>
      </c>
      <c r="B160" s="13"/>
      <c r="C160" s="13"/>
      <c r="D160" s="14"/>
      <c r="E160" s="288">
        <v>290000</v>
      </c>
      <c r="F160" s="82">
        <v>40000</v>
      </c>
      <c r="G160" s="80">
        <v>40000</v>
      </c>
    </row>
    <row r="161" spans="1:7" x14ac:dyDescent="0.2">
      <c r="A161" s="57" t="s">
        <v>40</v>
      </c>
      <c r="B161" s="63"/>
      <c r="C161" s="63"/>
      <c r="D161" s="64"/>
      <c r="E161" s="288">
        <v>5718.14</v>
      </c>
      <c r="F161" s="82">
        <v>5000</v>
      </c>
      <c r="G161" s="80">
        <v>5000</v>
      </c>
    </row>
    <row r="162" spans="1:7" x14ac:dyDescent="0.2">
      <c r="A162" s="61" t="s">
        <v>49</v>
      </c>
      <c r="B162" s="63"/>
      <c r="C162" s="63"/>
      <c r="D162" s="64"/>
      <c r="E162" s="288">
        <v>1360000</v>
      </c>
      <c r="F162" s="86">
        <v>0</v>
      </c>
      <c r="G162" s="80">
        <v>0</v>
      </c>
    </row>
    <row r="163" spans="1:7" x14ac:dyDescent="0.2">
      <c r="A163" s="65" t="s">
        <v>80</v>
      </c>
      <c r="B163" s="15"/>
      <c r="C163" s="15"/>
      <c r="D163" s="66"/>
      <c r="E163" s="289">
        <v>129000</v>
      </c>
      <c r="F163" s="80">
        <v>0</v>
      </c>
      <c r="G163" s="80">
        <v>0</v>
      </c>
    </row>
    <row r="164" spans="1:7" x14ac:dyDescent="0.2">
      <c r="A164" s="61" t="s">
        <v>225</v>
      </c>
      <c r="B164" s="63"/>
      <c r="C164" s="63"/>
      <c r="D164" s="64"/>
      <c r="E164" s="288">
        <v>332000</v>
      </c>
      <c r="F164" s="86">
        <v>0</v>
      </c>
      <c r="G164" s="80">
        <v>0</v>
      </c>
    </row>
    <row r="165" spans="1:7" x14ac:dyDescent="0.2">
      <c r="A165" s="65" t="s">
        <v>41</v>
      </c>
      <c r="B165" s="15"/>
      <c r="C165" s="15"/>
      <c r="D165" s="66"/>
      <c r="E165" s="289">
        <v>1510000</v>
      </c>
      <c r="F165" s="80">
        <v>29199</v>
      </c>
      <c r="G165" s="80">
        <v>29199</v>
      </c>
    </row>
    <row r="166" spans="1:7" x14ac:dyDescent="0.2">
      <c r="A166" s="11" t="s">
        <v>6</v>
      </c>
      <c r="B166" s="8"/>
      <c r="C166" s="8"/>
      <c r="D166" s="12"/>
      <c r="E166" s="290">
        <f>SUM(E157:E165)</f>
        <v>7522000</v>
      </c>
      <c r="F166" s="87">
        <f>SUM(F157:F165)</f>
        <v>4585000</v>
      </c>
      <c r="G166" s="318">
        <f>SUM(G158:G165)</f>
        <v>4045000</v>
      </c>
    </row>
    <row r="167" spans="1:7" x14ac:dyDescent="0.2">
      <c r="A167" s="7"/>
    </row>
    <row r="169" spans="1:7" x14ac:dyDescent="0.2">
      <c r="A169" s="204" t="s">
        <v>43</v>
      </c>
    </row>
    <row r="171" spans="1:7" x14ac:dyDescent="0.2">
      <c r="A171" s="263" t="s">
        <v>239</v>
      </c>
      <c r="B171" s="263"/>
      <c r="C171" s="263"/>
      <c r="D171" s="263"/>
      <c r="F171" s="263"/>
      <c r="G171" s="263"/>
    </row>
    <row r="173" spans="1:7" x14ac:dyDescent="0.2">
      <c r="E173" s="263" t="s">
        <v>45</v>
      </c>
      <c r="F173" s="214"/>
    </row>
    <row r="174" spans="1:7" x14ac:dyDescent="0.2">
      <c r="F174" s="214"/>
    </row>
    <row r="175" spans="1:7" x14ac:dyDescent="0.2">
      <c r="E175" s="263" t="s">
        <v>46</v>
      </c>
      <c r="F175" s="214"/>
    </row>
    <row r="176" spans="1:7" x14ac:dyDescent="0.2">
      <c r="F176" s="214"/>
    </row>
  </sheetData>
  <sheetProtection selectLockedCells="1" selectUnlockedCells="1"/>
  <mergeCells count="14">
    <mergeCell ref="A154:D154"/>
    <mergeCell ref="G8:G9"/>
    <mergeCell ref="A21:D21"/>
    <mergeCell ref="A10:D10"/>
    <mergeCell ref="A12:D12"/>
    <mergeCell ref="A14:D14"/>
    <mergeCell ref="A16:D16"/>
    <mergeCell ref="A19:D19"/>
    <mergeCell ref="A116:C116"/>
    <mergeCell ref="A6:F6"/>
    <mergeCell ref="A7:F7"/>
    <mergeCell ref="A8:D9"/>
    <mergeCell ref="E8:E9"/>
    <mergeCell ref="F8:F9"/>
  </mergeCells>
  <pageMargins left="0.25" right="0.25" top="0.75" bottom="0.75" header="0.3" footer="0.3"/>
  <pageSetup paperSize="9" scale="85" firstPageNumber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98"/>
  <sheetViews>
    <sheetView topLeftCell="A70" zoomScale="130" zoomScaleNormal="130" workbookViewId="0">
      <selection activeCell="K80" sqref="K79:K80"/>
    </sheetView>
  </sheetViews>
  <sheetFormatPr defaultColWidth="9.140625" defaultRowHeight="12.75" x14ac:dyDescent="0.2"/>
  <cols>
    <col min="1" max="3" width="9.140625" style="214"/>
    <col min="4" max="4" width="21.28515625" style="214" customWidth="1"/>
    <col min="5" max="5" width="14.7109375" style="214" customWidth="1"/>
    <col min="6" max="6" width="15.42578125" style="214" customWidth="1"/>
    <col min="7" max="7" width="15.85546875" style="214" customWidth="1"/>
    <col min="8" max="16384" width="9.140625" style="214"/>
  </cols>
  <sheetData>
    <row r="2" spans="1:14" hidden="1" x14ac:dyDescent="0.2"/>
    <row r="3" spans="1:14" x14ac:dyDescent="0.2">
      <c r="A3" s="404" t="s">
        <v>58</v>
      </c>
      <c r="B3" s="404"/>
      <c r="C3" s="404"/>
      <c r="D3" s="404"/>
      <c r="E3" s="404"/>
      <c r="F3" s="404"/>
      <c r="G3" s="404"/>
    </row>
    <row r="4" spans="1:14" x14ac:dyDescent="0.2">
      <c r="A4" s="405" t="s">
        <v>59</v>
      </c>
      <c r="B4" s="405"/>
      <c r="C4" s="405"/>
      <c r="D4" s="405"/>
      <c r="E4" s="405"/>
      <c r="F4" s="405"/>
    </row>
    <row r="5" spans="1:14" ht="8.25" customHeight="1" x14ac:dyDescent="0.2"/>
    <row r="6" spans="1:14" ht="2.25" customHeight="1" x14ac:dyDescent="0.2"/>
    <row r="7" spans="1:14" ht="15" customHeight="1" x14ac:dyDescent="0.2">
      <c r="A7" s="382" t="s">
        <v>60</v>
      </c>
      <c r="B7" s="382"/>
      <c r="C7" s="382"/>
      <c r="D7" s="382"/>
      <c r="E7" s="382"/>
      <c r="F7" s="382"/>
      <c r="G7" s="118"/>
      <c r="H7" s="118"/>
    </row>
    <row r="8" spans="1:14" ht="2.25" customHeight="1" x14ac:dyDescent="0.2">
      <c r="A8" s="382"/>
      <c r="B8" s="382"/>
      <c r="C8" s="382"/>
      <c r="D8" s="382"/>
      <c r="E8" s="382"/>
      <c r="F8" s="382"/>
      <c r="I8" s="212"/>
    </row>
    <row r="9" spans="1:14" ht="12.75" customHeight="1" x14ac:dyDescent="0.25">
      <c r="D9" s="53"/>
    </row>
    <row r="10" spans="1:14" ht="12.75" customHeight="1" x14ac:dyDescent="0.25">
      <c r="D10" s="53"/>
    </row>
    <row r="11" spans="1:14" ht="3.75" customHeight="1" x14ac:dyDescent="0.25">
      <c r="D11" s="53"/>
    </row>
    <row r="12" spans="1:14" ht="12.75" customHeight="1" x14ac:dyDescent="0.2">
      <c r="A12" s="406" t="s">
        <v>61</v>
      </c>
      <c r="B12" s="406"/>
      <c r="C12" s="406"/>
      <c r="D12" s="406"/>
      <c r="E12" s="402" t="s">
        <v>52</v>
      </c>
      <c r="F12" s="407" t="s">
        <v>53</v>
      </c>
      <c r="G12" s="396" t="s">
        <v>54</v>
      </c>
      <c r="H12" s="247"/>
    </row>
    <row r="13" spans="1:14" ht="15" customHeight="1" x14ac:dyDescent="0.2">
      <c r="A13" s="406"/>
      <c r="B13" s="406"/>
      <c r="C13" s="406"/>
      <c r="D13" s="406"/>
      <c r="E13" s="402"/>
      <c r="F13" s="407"/>
      <c r="G13" s="396"/>
      <c r="H13" s="247"/>
    </row>
    <row r="14" spans="1:14" ht="21.75" customHeight="1" x14ac:dyDescent="0.2">
      <c r="A14" s="391" t="s">
        <v>62</v>
      </c>
      <c r="B14" s="391"/>
      <c r="C14" s="391"/>
      <c r="D14" s="391"/>
      <c r="E14" s="119">
        <v>50000</v>
      </c>
      <c r="F14" s="76">
        <v>0</v>
      </c>
      <c r="G14" s="99">
        <v>0</v>
      </c>
      <c r="H14" s="253"/>
      <c r="I14" s="51"/>
      <c r="J14" s="51"/>
      <c r="K14" s="51"/>
      <c r="L14" s="51"/>
      <c r="M14" s="51"/>
      <c r="N14" s="51"/>
    </row>
    <row r="15" spans="1:14" ht="10.5" customHeight="1" x14ac:dyDescent="0.2">
      <c r="A15" s="2" t="s">
        <v>63</v>
      </c>
      <c r="B15" s="3"/>
      <c r="C15" s="3"/>
      <c r="D15" s="121"/>
      <c r="E15" s="112">
        <v>50000</v>
      </c>
      <c r="F15" s="320">
        <v>0</v>
      </c>
      <c r="G15" s="151">
        <v>0</v>
      </c>
      <c r="H15" s="253"/>
      <c r="I15" s="51"/>
      <c r="J15" s="51"/>
      <c r="K15" s="51"/>
      <c r="L15" s="51"/>
      <c r="M15" s="51"/>
      <c r="N15" s="51"/>
    </row>
    <row r="16" spans="1:14" ht="21.75" customHeight="1" x14ac:dyDescent="0.2">
      <c r="A16" s="391" t="s">
        <v>64</v>
      </c>
      <c r="B16" s="391"/>
      <c r="C16" s="391"/>
      <c r="D16" s="391"/>
      <c r="E16" s="119">
        <v>0</v>
      </c>
      <c r="F16" s="119">
        <v>290000</v>
      </c>
      <c r="G16" s="119">
        <v>0</v>
      </c>
      <c r="H16" s="253"/>
      <c r="I16" s="51"/>
      <c r="J16" s="51"/>
      <c r="K16" s="51"/>
      <c r="L16" s="51"/>
      <c r="M16" s="51"/>
      <c r="N16" s="51"/>
    </row>
    <row r="17" spans="1:14" ht="11.25" customHeight="1" x14ac:dyDescent="0.2">
      <c r="A17" s="2" t="s">
        <v>21</v>
      </c>
      <c r="B17" s="3"/>
      <c r="C17" s="3"/>
      <c r="D17" s="121"/>
      <c r="E17" s="112">
        <v>0</v>
      </c>
      <c r="F17" s="112">
        <v>290000</v>
      </c>
      <c r="G17" s="112">
        <v>0</v>
      </c>
      <c r="H17" s="253"/>
      <c r="I17" s="51"/>
      <c r="J17" s="51"/>
      <c r="K17" s="51"/>
      <c r="L17" s="51"/>
      <c r="M17" s="51"/>
      <c r="N17" s="51"/>
    </row>
    <row r="18" spans="1:14" ht="20.25" customHeight="1" x14ac:dyDescent="0.2">
      <c r="A18" s="391" t="s">
        <v>65</v>
      </c>
      <c r="B18" s="391"/>
      <c r="C18" s="391"/>
      <c r="D18" s="391"/>
      <c r="E18" s="119">
        <v>10000</v>
      </c>
      <c r="F18" s="114">
        <v>0</v>
      </c>
      <c r="G18" s="119">
        <v>0</v>
      </c>
      <c r="H18" s="253"/>
      <c r="I18" s="51"/>
      <c r="J18" s="51"/>
      <c r="K18" s="51"/>
      <c r="L18" s="51"/>
      <c r="M18" s="51"/>
      <c r="N18" s="51"/>
    </row>
    <row r="19" spans="1:14" ht="12.75" customHeight="1" x14ac:dyDescent="0.2">
      <c r="A19" s="2" t="s">
        <v>66</v>
      </c>
      <c r="B19" s="3"/>
      <c r="C19" s="3"/>
      <c r="D19" s="121"/>
      <c r="E19" s="112">
        <v>10000</v>
      </c>
      <c r="F19" s="113">
        <v>0</v>
      </c>
      <c r="G19" s="112">
        <v>0</v>
      </c>
      <c r="H19" s="253"/>
      <c r="I19" s="51"/>
      <c r="J19" s="51"/>
      <c r="K19" s="51"/>
      <c r="L19" s="51"/>
      <c r="M19" s="51"/>
      <c r="N19" s="51"/>
    </row>
    <row r="20" spans="1:14" ht="19.5" customHeight="1" x14ac:dyDescent="0.2">
      <c r="A20" s="199" t="s">
        <v>158</v>
      </c>
      <c r="B20" s="4"/>
      <c r="C20" s="4"/>
      <c r="D20" s="5"/>
      <c r="E20" s="119">
        <v>90000</v>
      </c>
      <c r="F20" s="114">
        <v>0</v>
      </c>
      <c r="G20" s="119">
        <v>0</v>
      </c>
      <c r="H20" s="193"/>
      <c r="I20" s="51"/>
      <c r="J20" s="51"/>
      <c r="K20" s="51"/>
      <c r="L20" s="51"/>
      <c r="M20" s="51"/>
      <c r="N20" s="51"/>
    </row>
    <row r="21" spans="1:14" ht="10.5" customHeight="1" x14ac:dyDescent="0.2">
      <c r="A21" s="2" t="s">
        <v>5</v>
      </c>
      <c r="B21" s="3"/>
      <c r="C21" s="3"/>
      <c r="D21" s="121"/>
      <c r="E21" s="333">
        <v>25000</v>
      </c>
      <c r="F21" s="113">
        <v>0</v>
      </c>
      <c r="G21" s="112">
        <v>0</v>
      </c>
      <c r="H21" s="193"/>
      <c r="I21" s="51"/>
      <c r="J21" s="51"/>
      <c r="K21" s="51"/>
      <c r="L21" s="51"/>
      <c r="M21" s="51"/>
      <c r="N21" s="51"/>
    </row>
    <row r="22" spans="1:14" ht="11.25" customHeight="1" x14ac:dyDescent="0.2">
      <c r="A22" s="326" t="s">
        <v>212</v>
      </c>
      <c r="B22" s="327"/>
      <c r="C22" s="331"/>
      <c r="D22" s="331"/>
      <c r="E22" s="112">
        <v>45000</v>
      </c>
      <c r="F22" s="320">
        <v>0</v>
      </c>
      <c r="G22" s="151">
        <v>0</v>
      </c>
      <c r="H22" s="193"/>
      <c r="I22" s="51"/>
      <c r="J22" s="51"/>
      <c r="K22" s="51"/>
      <c r="L22" s="51"/>
      <c r="M22" s="51"/>
      <c r="N22" s="51"/>
    </row>
    <row r="23" spans="1:14" ht="11.25" customHeight="1" x14ac:dyDescent="0.2">
      <c r="A23" s="326" t="s">
        <v>125</v>
      </c>
      <c r="B23" s="327"/>
      <c r="C23" s="334"/>
      <c r="D23" s="334"/>
      <c r="E23" s="151">
        <v>20000</v>
      </c>
      <c r="F23" s="320">
        <v>0</v>
      </c>
      <c r="G23" s="151">
        <v>0</v>
      </c>
      <c r="H23" s="193"/>
      <c r="I23" s="51"/>
      <c r="J23" s="51"/>
      <c r="K23" s="51"/>
      <c r="L23" s="51"/>
      <c r="M23" s="51"/>
      <c r="N23" s="51"/>
    </row>
    <row r="24" spans="1:14" ht="21.75" customHeight="1" x14ac:dyDescent="0.2">
      <c r="A24" s="321" t="s">
        <v>231</v>
      </c>
      <c r="B24" s="322"/>
      <c r="C24" s="323"/>
      <c r="D24" s="324"/>
      <c r="E24" s="325">
        <v>330000</v>
      </c>
      <c r="F24" s="125">
        <v>0</v>
      </c>
      <c r="G24" s="185">
        <v>0</v>
      </c>
      <c r="H24" s="193"/>
      <c r="I24" s="51"/>
      <c r="J24" s="51"/>
      <c r="K24" s="51"/>
      <c r="L24" s="51"/>
      <c r="M24" s="51"/>
      <c r="N24" s="51"/>
    </row>
    <row r="25" spans="1:14" ht="11.25" customHeight="1" x14ac:dyDescent="0.2">
      <c r="A25" s="326" t="s">
        <v>67</v>
      </c>
      <c r="B25" s="327"/>
      <c r="C25" s="328"/>
      <c r="D25" s="328"/>
      <c r="E25" s="329">
        <v>66000</v>
      </c>
      <c r="F25" s="320">
        <v>0</v>
      </c>
      <c r="G25" s="151">
        <v>0</v>
      </c>
      <c r="H25" s="193"/>
      <c r="I25" s="51"/>
      <c r="J25" s="51"/>
      <c r="K25" s="51"/>
      <c r="L25" s="51"/>
      <c r="M25" s="51"/>
      <c r="N25" s="51"/>
    </row>
    <row r="26" spans="1:14" ht="11.25" customHeight="1" x14ac:dyDescent="0.2">
      <c r="A26" s="326" t="s">
        <v>165</v>
      </c>
      <c r="B26" s="327"/>
      <c r="C26" s="328"/>
      <c r="D26" s="328"/>
      <c r="E26" s="330">
        <v>264000</v>
      </c>
      <c r="F26" s="320">
        <v>0</v>
      </c>
      <c r="G26" s="151">
        <v>0</v>
      </c>
      <c r="H26" s="193"/>
      <c r="I26" s="51"/>
      <c r="J26" s="51"/>
      <c r="K26" s="51"/>
      <c r="L26" s="51"/>
      <c r="M26" s="51"/>
      <c r="N26" s="51"/>
    </row>
    <row r="27" spans="1:14" s="204" customFormat="1" ht="21" customHeight="1" x14ac:dyDescent="0.2">
      <c r="A27" s="321" t="s">
        <v>232</v>
      </c>
      <c r="B27" s="94"/>
      <c r="C27" s="335"/>
      <c r="D27" s="335"/>
      <c r="E27" s="125">
        <v>60000</v>
      </c>
      <c r="F27" s="125">
        <v>0</v>
      </c>
      <c r="G27" s="185">
        <v>0</v>
      </c>
      <c r="H27" s="254"/>
    </row>
    <row r="28" spans="1:14" s="204" customFormat="1" ht="11.25" customHeight="1" x14ac:dyDescent="0.2">
      <c r="A28" s="326" t="s">
        <v>21</v>
      </c>
      <c r="B28" s="327"/>
      <c r="C28" s="331"/>
      <c r="D28" s="331"/>
      <c r="E28" s="320">
        <v>30000</v>
      </c>
      <c r="F28" s="320">
        <v>0</v>
      </c>
      <c r="G28" s="151">
        <v>0</v>
      </c>
      <c r="H28" s="254"/>
    </row>
    <row r="29" spans="1:14" s="204" customFormat="1" ht="11.25" customHeight="1" x14ac:dyDescent="0.2">
      <c r="A29" s="326" t="s">
        <v>125</v>
      </c>
      <c r="B29" s="327"/>
      <c r="C29" s="331"/>
      <c r="D29" s="331"/>
      <c r="E29" s="320">
        <v>30000</v>
      </c>
      <c r="F29" s="320">
        <v>0</v>
      </c>
      <c r="G29" s="151">
        <v>0</v>
      </c>
      <c r="H29" s="254"/>
    </row>
    <row r="30" spans="1:14" s="204" customFormat="1" ht="20.25" customHeight="1" x14ac:dyDescent="0.2">
      <c r="A30" s="321" t="s">
        <v>233</v>
      </c>
      <c r="B30" s="322"/>
      <c r="C30" s="332"/>
      <c r="D30" s="332"/>
      <c r="E30" s="125">
        <v>90000</v>
      </c>
      <c r="F30" s="125">
        <v>0</v>
      </c>
      <c r="G30" s="185">
        <v>0</v>
      </c>
      <c r="H30" s="254"/>
    </row>
    <row r="31" spans="1:14" s="204" customFormat="1" ht="12" customHeight="1" x14ac:dyDescent="0.2">
      <c r="A31" s="326" t="s">
        <v>19</v>
      </c>
      <c r="B31" s="327"/>
      <c r="C31" s="331"/>
      <c r="D31" s="331"/>
      <c r="E31" s="320">
        <v>25000</v>
      </c>
      <c r="F31" s="320">
        <v>0</v>
      </c>
      <c r="G31" s="151">
        <v>0</v>
      </c>
      <c r="H31" s="254"/>
    </row>
    <row r="32" spans="1:14" s="204" customFormat="1" ht="12" customHeight="1" x14ac:dyDescent="0.2">
      <c r="A32" s="326" t="s">
        <v>125</v>
      </c>
      <c r="B32" s="327"/>
      <c r="C32" s="331"/>
      <c r="D32" s="331"/>
      <c r="E32" s="320">
        <v>20000</v>
      </c>
      <c r="F32" s="320">
        <v>0</v>
      </c>
      <c r="G32" s="151">
        <v>0</v>
      </c>
      <c r="H32" s="254"/>
    </row>
    <row r="33" spans="1:14" s="204" customFormat="1" ht="12" customHeight="1" x14ac:dyDescent="0.2">
      <c r="A33" s="326" t="s">
        <v>206</v>
      </c>
      <c r="B33" s="327"/>
      <c r="C33" s="331"/>
      <c r="D33" s="331"/>
      <c r="E33" s="320">
        <v>45000</v>
      </c>
      <c r="F33" s="320">
        <v>0</v>
      </c>
      <c r="G33" s="151">
        <v>0</v>
      </c>
      <c r="H33" s="254"/>
    </row>
    <row r="34" spans="1:14" s="204" customFormat="1" ht="30" customHeight="1" x14ac:dyDescent="0.2">
      <c r="A34" s="408" t="s">
        <v>234</v>
      </c>
      <c r="B34" s="409"/>
      <c r="C34" s="409"/>
      <c r="D34" s="410"/>
      <c r="E34" s="125">
        <v>40000</v>
      </c>
      <c r="F34" s="125">
        <v>40000</v>
      </c>
      <c r="G34" s="185">
        <v>0</v>
      </c>
      <c r="H34" s="254"/>
    </row>
    <row r="35" spans="1:14" s="204" customFormat="1" ht="11.25" customHeight="1" x14ac:dyDescent="0.2">
      <c r="A35" s="326" t="s">
        <v>23</v>
      </c>
      <c r="B35" s="327"/>
      <c r="C35" s="331"/>
      <c r="D35" s="331"/>
      <c r="E35" s="320">
        <v>40000</v>
      </c>
      <c r="F35" s="320">
        <v>40000</v>
      </c>
      <c r="G35" s="151">
        <v>0</v>
      </c>
      <c r="H35" s="254"/>
    </row>
    <row r="36" spans="1:14" s="204" customFormat="1" ht="24" customHeight="1" x14ac:dyDescent="0.2">
      <c r="A36" s="321" t="s">
        <v>235</v>
      </c>
      <c r="B36" s="322"/>
      <c r="C36" s="332"/>
      <c r="D36" s="332"/>
      <c r="E36" s="125">
        <v>5000</v>
      </c>
      <c r="F36" s="125">
        <v>0</v>
      </c>
      <c r="G36" s="185">
        <v>0</v>
      </c>
      <c r="H36" s="254"/>
    </row>
    <row r="37" spans="1:14" s="204" customFormat="1" ht="11.25" customHeight="1" x14ac:dyDescent="0.2">
      <c r="A37" s="326" t="s">
        <v>229</v>
      </c>
      <c r="B37" s="327"/>
      <c r="C37" s="331"/>
      <c r="D37" s="331"/>
      <c r="E37" s="320">
        <v>5000</v>
      </c>
      <c r="F37" s="320">
        <v>0</v>
      </c>
      <c r="G37" s="151">
        <v>0</v>
      </c>
      <c r="H37" s="254"/>
    </row>
    <row r="38" spans="1:14" s="204" customFormat="1" ht="24" customHeight="1" x14ac:dyDescent="0.2">
      <c r="A38" s="321" t="s">
        <v>236</v>
      </c>
      <c r="B38" s="322"/>
      <c r="C38" s="332"/>
      <c r="D38" s="332"/>
      <c r="E38" s="125">
        <v>5000</v>
      </c>
      <c r="F38" s="125">
        <v>0</v>
      </c>
      <c r="G38" s="185">
        <v>0</v>
      </c>
      <c r="H38" s="254"/>
    </row>
    <row r="39" spans="1:14" s="204" customFormat="1" ht="11.25" customHeight="1" x14ac:dyDescent="0.2">
      <c r="A39" s="326" t="s">
        <v>230</v>
      </c>
      <c r="B39" s="327"/>
      <c r="C39" s="331"/>
      <c r="D39" s="331"/>
      <c r="E39" s="320">
        <v>5000</v>
      </c>
      <c r="F39" s="320">
        <v>0</v>
      </c>
      <c r="G39" s="151">
        <v>0</v>
      </c>
      <c r="H39" s="254"/>
    </row>
    <row r="40" spans="1:14" ht="20.25" customHeight="1" x14ac:dyDescent="0.2">
      <c r="A40" s="403" t="s">
        <v>6</v>
      </c>
      <c r="B40" s="403"/>
      <c r="C40" s="403"/>
      <c r="D40" s="403"/>
      <c r="E40" s="336">
        <f>SUM(E14,E16,E18,E20,E24,E27,E30,E34,E36,E38)</f>
        <v>680000</v>
      </c>
      <c r="F40" s="336">
        <f t="shared" ref="F40:G40" si="0">SUM(F14,F16,F18,F20,F24,F27,F30,F34,F36,F38)</f>
        <v>330000</v>
      </c>
      <c r="G40" s="336">
        <f t="shared" si="0"/>
        <v>0</v>
      </c>
      <c r="H40" s="193"/>
      <c r="I40" s="51"/>
      <c r="J40" s="51"/>
      <c r="K40" s="51"/>
      <c r="L40" s="51"/>
      <c r="M40" s="51"/>
      <c r="N40" s="51"/>
    </row>
    <row r="41" spans="1:14" ht="15" customHeight="1" x14ac:dyDescent="0.2">
      <c r="A41" s="27"/>
      <c r="B41" s="27"/>
      <c r="C41" s="27"/>
      <c r="D41" s="27"/>
      <c r="E41" s="126"/>
      <c r="F41" s="27"/>
      <c r="G41" s="27"/>
      <c r="H41" s="193"/>
      <c r="I41" s="51"/>
      <c r="J41" s="51"/>
      <c r="K41" s="51"/>
      <c r="L41" s="51"/>
      <c r="M41" s="51"/>
      <c r="N41" s="51"/>
    </row>
    <row r="42" spans="1:14" ht="15.75" customHeight="1" x14ac:dyDescent="0.25">
      <c r="A42" s="401" t="s">
        <v>68</v>
      </c>
      <c r="B42" s="401"/>
      <c r="C42" s="401"/>
      <c r="D42" s="401"/>
      <c r="E42" s="402" t="s">
        <v>52</v>
      </c>
      <c r="F42" s="402" t="s">
        <v>53</v>
      </c>
      <c r="G42" s="396" t="s">
        <v>54</v>
      </c>
      <c r="H42" s="193"/>
      <c r="I42" s="51"/>
      <c r="J42" s="51"/>
      <c r="K42" s="51"/>
      <c r="L42" s="51"/>
      <c r="M42" s="51"/>
      <c r="N42" s="51"/>
    </row>
    <row r="43" spans="1:14" ht="11.25" customHeight="1" x14ac:dyDescent="0.25">
      <c r="A43" s="127"/>
      <c r="B43" s="209"/>
      <c r="C43" s="209"/>
      <c r="D43" s="128"/>
      <c r="E43" s="402"/>
      <c r="F43" s="402"/>
      <c r="G43" s="396"/>
      <c r="H43" s="193"/>
      <c r="I43" s="51"/>
      <c r="J43" s="51"/>
      <c r="K43" s="51"/>
      <c r="L43" s="51"/>
      <c r="M43" s="51"/>
      <c r="N43" s="51"/>
    </row>
    <row r="44" spans="1:14" ht="21" customHeight="1" x14ac:dyDescent="0.2">
      <c r="A44" s="199" t="s">
        <v>69</v>
      </c>
      <c r="B44" s="4"/>
      <c r="C44" s="4"/>
      <c r="D44" s="5"/>
      <c r="E44" s="119">
        <v>0</v>
      </c>
      <c r="F44" s="119">
        <v>930000</v>
      </c>
      <c r="G44" s="119">
        <v>930000</v>
      </c>
      <c r="H44" s="193"/>
      <c r="I44" s="51"/>
      <c r="J44" s="129"/>
      <c r="K44" s="51"/>
      <c r="L44" s="51"/>
      <c r="M44" s="51"/>
      <c r="N44" s="51"/>
    </row>
    <row r="45" spans="1:14" ht="11.25" customHeight="1" x14ac:dyDescent="0.2">
      <c r="A45" s="337" t="s">
        <v>206</v>
      </c>
      <c r="B45" s="338"/>
      <c r="C45" s="338"/>
      <c r="D45" s="339"/>
      <c r="E45" s="340">
        <v>0</v>
      </c>
      <c r="F45" s="341">
        <v>465000</v>
      </c>
      <c r="G45" s="340">
        <v>465000</v>
      </c>
      <c r="H45" s="193"/>
      <c r="I45" s="51"/>
      <c r="J45" s="51"/>
      <c r="K45" s="51"/>
      <c r="L45" s="51"/>
      <c r="M45" s="51"/>
      <c r="N45" s="51"/>
    </row>
    <row r="46" spans="1:14" ht="11.25" customHeight="1" x14ac:dyDescent="0.2">
      <c r="A46" s="337" t="s">
        <v>205</v>
      </c>
      <c r="B46" s="338"/>
      <c r="C46" s="338"/>
      <c r="D46" s="339"/>
      <c r="E46" s="340">
        <v>0</v>
      </c>
      <c r="F46" s="341">
        <v>465000</v>
      </c>
      <c r="G46" s="340">
        <v>465000</v>
      </c>
      <c r="H46" s="193"/>
      <c r="I46" s="51"/>
      <c r="J46" s="51"/>
      <c r="K46" s="51"/>
      <c r="L46" s="51"/>
      <c r="M46" s="51"/>
      <c r="N46" s="51"/>
    </row>
    <row r="47" spans="1:14" ht="20.25" customHeight="1" x14ac:dyDescent="0.2">
      <c r="A47" s="342" t="s">
        <v>70</v>
      </c>
      <c r="B47" s="343"/>
      <c r="C47" s="343"/>
      <c r="D47" s="344"/>
      <c r="E47" s="345">
        <v>260000</v>
      </c>
      <c r="F47" s="346">
        <v>0</v>
      </c>
      <c r="G47" s="347">
        <v>0</v>
      </c>
      <c r="H47" s="193"/>
      <c r="I47" s="51"/>
      <c r="J47" s="51"/>
      <c r="K47" s="51"/>
      <c r="L47" s="51"/>
      <c r="M47" s="51"/>
      <c r="N47" s="51"/>
    </row>
    <row r="48" spans="1:14" ht="11.25" customHeight="1" x14ac:dyDescent="0.2">
      <c r="A48" s="337" t="s">
        <v>164</v>
      </c>
      <c r="B48" s="338"/>
      <c r="C48" s="338"/>
      <c r="D48" s="339"/>
      <c r="E48" s="340">
        <v>260000</v>
      </c>
      <c r="F48" s="341">
        <v>0</v>
      </c>
      <c r="G48" s="340">
        <v>0</v>
      </c>
      <c r="H48" s="193"/>
      <c r="I48" s="51"/>
      <c r="J48" s="51"/>
      <c r="K48" s="51"/>
      <c r="L48" s="51"/>
      <c r="M48" s="51"/>
      <c r="N48" s="51"/>
    </row>
    <row r="49" spans="1:14" ht="20.25" customHeight="1" x14ac:dyDescent="0.2">
      <c r="A49" s="348" t="s">
        <v>71</v>
      </c>
      <c r="B49" s="348"/>
      <c r="C49" s="349"/>
      <c r="D49" s="349"/>
      <c r="E49" s="345">
        <v>50000</v>
      </c>
      <c r="F49" s="346">
        <v>0</v>
      </c>
      <c r="G49" s="345">
        <v>0</v>
      </c>
      <c r="H49" s="193"/>
      <c r="I49" s="51"/>
      <c r="J49" s="51"/>
      <c r="K49" s="51"/>
      <c r="L49" s="51"/>
      <c r="M49" s="51"/>
      <c r="N49" s="51"/>
    </row>
    <row r="50" spans="1:14" ht="11.25" customHeight="1" x14ac:dyDescent="0.2">
      <c r="A50" s="350" t="s">
        <v>72</v>
      </c>
      <c r="B50" s="351"/>
      <c r="C50"/>
      <c r="D50" s="352"/>
      <c r="E50" s="340">
        <v>50000</v>
      </c>
      <c r="F50" s="341">
        <v>0</v>
      </c>
      <c r="G50" s="340">
        <v>0</v>
      </c>
      <c r="H50" s="193"/>
      <c r="I50" s="51"/>
      <c r="J50" s="51"/>
      <c r="K50" s="51"/>
      <c r="L50" s="51"/>
      <c r="M50" s="51"/>
      <c r="N50" s="51"/>
    </row>
    <row r="51" spans="1:14" ht="26.25" customHeight="1" x14ac:dyDescent="0.2">
      <c r="A51" s="397" t="s">
        <v>73</v>
      </c>
      <c r="B51" s="397"/>
      <c r="C51" s="397"/>
      <c r="D51" s="397"/>
      <c r="E51" s="346">
        <v>1300000</v>
      </c>
      <c r="F51" s="346">
        <v>600000</v>
      </c>
      <c r="G51" s="345">
        <v>0</v>
      </c>
      <c r="H51" s="193"/>
      <c r="I51" s="51"/>
      <c r="J51" s="51"/>
      <c r="K51" s="51"/>
      <c r="L51" s="51"/>
      <c r="M51" s="51"/>
      <c r="N51" s="51"/>
    </row>
    <row r="52" spans="1:14" ht="11.25" customHeight="1" x14ac:dyDescent="0.2">
      <c r="A52" s="337" t="s">
        <v>140</v>
      </c>
      <c r="B52" s="338"/>
      <c r="C52" s="338"/>
      <c r="D52" s="339"/>
      <c r="E52" s="340">
        <v>0</v>
      </c>
      <c r="F52" s="341">
        <v>350000</v>
      </c>
      <c r="G52" s="340">
        <v>0</v>
      </c>
      <c r="H52" s="193"/>
      <c r="I52" s="51"/>
      <c r="J52" s="51"/>
      <c r="K52" s="51"/>
      <c r="L52" s="51"/>
      <c r="M52" s="51"/>
      <c r="N52" s="51"/>
    </row>
    <row r="53" spans="1:14" ht="11.25" customHeight="1" x14ac:dyDescent="0.2">
      <c r="A53" s="337" t="s">
        <v>206</v>
      </c>
      <c r="B53" s="338"/>
      <c r="C53" s="338"/>
      <c r="D53" s="339"/>
      <c r="E53" s="340">
        <v>400000</v>
      </c>
      <c r="F53" s="341">
        <v>250000</v>
      </c>
      <c r="G53" s="340">
        <v>0</v>
      </c>
      <c r="H53" s="193"/>
      <c r="I53" s="51"/>
      <c r="J53" s="51"/>
      <c r="K53" s="51"/>
      <c r="L53" s="51"/>
      <c r="M53" s="51"/>
      <c r="N53" s="51"/>
    </row>
    <row r="54" spans="1:14" ht="11.25" customHeight="1" x14ac:dyDescent="0.2">
      <c r="A54" s="337" t="s">
        <v>19</v>
      </c>
      <c r="B54" s="338"/>
      <c r="C54" s="338"/>
      <c r="D54" s="339"/>
      <c r="E54" s="340">
        <v>900000</v>
      </c>
      <c r="F54" s="341">
        <v>0</v>
      </c>
      <c r="G54" s="340">
        <v>0</v>
      </c>
      <c r="H54" s="193"/>
      <c r="I54" s="51"/>
      <c r="J54" s="51"/>
      <c r="K54" s="51"/>
      <c r="L54" s="51"/>
      <c r="M54" s="51"/>
      <c r="N54" s="51"/>
    </row>
    <row r="55" spans="1:14" ht="22.5" customHeight="1" x14ac:dyDescent="0.2">
      <c r="A55" s="353" t="s">
        <v>74</v>
      </c>
      <c r="B55" s="354"/>
      <c r="C55" s="355"/>
      <c r="D55" s="356"/>
      <c r="E55" s="357">
        <v>0</v>
      </c>
      <c r="F55" s="346">
        <v>1200000</v>
      </c>
      <c r="G55" s="357">
        <v>0</v>
      </c>
      <c r="H55" s="193"/>
      <c r="I55" s="51"/>
      <c r="J55" s="51"/>
      <c r="K55" s="51"/>
      <c r="L55" s="51"/>
      <c r="M55" s="51"/>
      <c r="N55" s="51"/>
    </row>
    <row r="56" spans="1:14" ht="11.25" customHeight="1" x14ac:dyDescent="0.2">
      <c r="A56" s="337" t="s">
        <v>206</v>
      </c>
      <c r="B56" s="338"/>
      <c r="C56" s="338"/>
      <c r="D56" s="339"/>
      <c r="E56" s="340">
        <v>0</v>
      </c>
      <c r="F56" s="341">
        <v>600000</v>
      </c>
      <c r="G56" s="340">
        <v>0</v>
      </c>
      <c r="H56" s="193"/>
      <c r="I56" s="51"/>
      <c r="J56" s="51"/>
      <c r="K56" s="51"/>
      <c r="L56" s="51"/>
      <c r="M56" s="51"/>
      <c r="N56" s="51"/>
    </row>
    <row r="57" spans="1:14" ht="11.25" customHeight="1" x14ac:dyDescent="0.2">
      <c r="A57" s="337" t="s">
        <v>19</v>
      </c>
      <c r="B57" s="338"/>
      <c r="C57" s="338"/>
      <c r="D57" s="339"/>
      <c r="E57" s="340">
        <v>0</v>
      </c>
      <c r="F57" s="341">
        <v>600000</v>
      </c>
      <c r="G57" s="340">
        <v>0</v>
      </c>
      <c r="H57" s="193"/>
      <c r="I57" s="51"/>
      <c r="J57" s="51"/>
      <c r="K57" s="51"/>
      <c r="L57" s="51"/>
      <c r="M57" s="51"/>
      <c r="N57" s="51"/>
    </row>
    <row r="58" spans="1:14" ht="21.75" customHeight="1" x14ac:dyDescent="0.2">
      <c r="A58" s="358" t="s">
        <v>75</v>
      </c>
      <c r="B58" s="359"/>
      <c r="C58" s="360"/>
      <c r="D58" s="361"/>
      <c r="E58" s="362">
        <v>130000</v>
      </c>
      <c r="F58" s="363">
        <v>6500000</v>
      </c>
      <c r="G58" s="364">
        <v>6500000</v>
      </c>
      <c r="H58" s="193"/>
      <c r="I58" s="51"/>
      <c r="J58" s="51"/>
      <c r="K58" s="51"/>
      <c r="L58" s="51"/>
      <c r="M58" s="51"/>
      <c r="N58" s="51"/>
    </row>
    <row r="59" spans="1:14" ht="12" customHeight="1" x14ac:dyDescent="0.2">
      <c r="A59" s="365" t="s">
        <v>207</v>
      </c>
      <c r="B59" s="366"/>
      <c r="C59" s="367"/>
      <c r="D59" s="367"/>
      <c r="E59" s="368">
        <v>0</v>
      </c>
      <c r="F59" s="369">
        <v>0</v>
      </c>
      <c r="G59" s="370">
        <v>764249</v>
      </c>
      <c r="H59" s="193"/>
      <c r="I59" s="51"/>
      <c r="J59" s="51"/>
      <c r="K59" s="51"/>
      <c r="L59" s="51"/>
      <c r="M59" s="51"/>
      <c r="N59" s="51"/>
    </row>
    <row r="60" spans="1:14" ht="12" customHeight="1" x14ac:dyDescent="0.2">
      <c r="A60" s="365" t="s">
        <v>23</v>
      </c>
      <c r="B60" s="366"/>
      <c r="C60" s="367"/>
      <c r="D60" s="367"/>
      <c r="E60" s="368">
        <v>20000</v>
      </c>
      <c r="F60" s="371">
        <v>3180200</v>
      </c>
      <c r="G60" s="372">
        <v>0</v>
      </c>
      <c r="H60" s="193"/>
      <c r="I60" s="51"/>
      <c r="J60" s="51"/>
      <c r="K60" s="51"/>
      <c r="L60" s="51"/>
      <c r="M60" s="51"/>
      <c r="N60" s="51"/>
    </row>
    <row r="61" spans="1:14" ht="12" customHeight="1" x14ac:dyDescent="0.2">
      <c r="A61" s="365" t="s">
        <v>208</v>
      </c>
      <c r="B61" s="366"/>
      <c r="C61" s="367"/>
      <c r="D61" s="367"/>
      <c r="E61" s="368">
        <v>0</v>
      </c>
      <c r="F61" s="371">
        <v>69800</v>
      </c>
      <c r="G61" s="372">
        <v>69800</v>
      </c>
      <c r="H61" s="193"/>
      <c r="I61" s="51"/>
      <c r="J61" s="51"/>
      <c r="K61" s="51"/>
      <c r="L61" s="51"/>
      <c r="M61" s="51"/>
      <c r="N61" s="51"/>
    </row>
    <row r="62" spans="1:14" ht="12" customHeight="1" x14ac:dyDescent="0.2">
      <c r="A62" s="365" t="s">
        <v>147</v>
      </c>
      <c r="B62" s="366"/>
      <c r="C62" s="367"/>
      <c r="D62" s="367"/>
      <c r="E62" s="368">
        <v>0</v>
      </c>
      <c r="F62" s="371">
        <v>3250000</v>
      </c>
      <c r="G62" s="372">
        <v>5665951</v>
      </c>
      <c r="H62" s="193"/>
      <c r="I62" s="51"/>
      <c r="J62" s="51"/>
      <c r="K62" s="51"/>
      <c r="L62" s="51"/>
      <c r="M62" s="51"/>
      <c r="N62" s="51"/>
    </row>
    <row r="63" spans="1:14" ht="12" customHeight="1" x14ac:dyDescent="0.2">
      <c r="A63" s="365" t="s">
        <v>209</v>
      </c>
      <c r="B63" s="366"/>
      <c r="C63" s="367"/>
      <c r="D63" s="367"/>
      <c r="E63" s="373">
        <v>110000</v>
      </c>
      <c r="F63" s="369">
        <v>0</v>
      </c>
      <c r="G63" s="369">
        <v>0</v>
      </c>
      <c r="H63" s="193"/>
      <c r="I63" s="51"/>
      <c r="J63" s="51"/>
      <c r="K63" s="51"/>
      <c r="L63" s="51"/>
      <c r="M63" s="51"/>
      <c r="N63" s="51"/>
    </row>
    <row r="64" spans="1:14" ht="23.25" customHeight="1" x14ac:dyDescent="0.2">
      <c r="A64" s="374" t="s">
        <v>166</v>
      </c>
      <c r="B64" s="375"/>
      <c r="C64" s="376"/>
      <c r="D64" s="377"/>
      <c r="E64" s="378">
        <v>20000</v>
      </c>
      <c r="F64" s="378">
        <v>0</v>
      </c>
      <c r="G64" s="378">
        <v>0</v>
      </c>
      <c r="H64" s="193"/>
      <c r="I64" s="51"/>
      <c r="J64" s="51"/>
      <c r="K64" s="51"/>
      <c r="L64" s="51"/>
      <c r="M64" s="51"/>
      <c r="N64" s="51"/>
    </row>
    <row r="65" spans="1:14" ht="12.75" customHeight="1" x14ac:dyDescent="0.2">
      <c r="A65" s="28" t="s">
        <v>19</v>
      </c>
      <c r="B65" s="22"/>
      <c r="C65" s="295"/>
      <c r="D65" s="296"/>
      <c r="E65" s="176">
        <v>12000</v>
      </c>
      <c r="F65" s="77">
        <v>0</v>
      </c>
      <c r="G65" s="77">
        <v>0</v>
      </c>
      <c r="H65" s="193"/>
      <c r="I65" s="51"/>
      <c r="J65" s="51"/>
      <c r="K65" s="51"/>
      <c r="L65" s="51"/>
      <c r="M65" s="51"/>
      <c r="N65" s="51"/>
    </row>
    <row r="66" spans="1:14" ht="12.75" customHeight="1" x14ac:dyDescent="0.2">
      <c r="A66" s="28" t="s">
        <v>210</v>
      </c>
      <c r="B66" s="22"/>
      <c r="C66" s="295"/>
      <c r="D66" s="295"/>
      <c r="E66" s="77">
        <v>8000</v>
      </c>
      <c r="F66" s="77">
        <v>0</v>
      </c>
      <c r="G66" s="77">
        <v>0</v>
      </c>
      <c r="H66" s="193"/>
      <c r="I66" s="51"/>
      <c r="J66" s="51"/>
      <c r="K66" s="51"/>
      <c r="L66" s="51"/>
      <c r="M66" s="51"/>
      <c r="N66" s="51"/>
    </row>
    <row r="67" spans="1:14" ht="23.25" customHeight="1" x14ac:dyDescent="0.2">
      <c r="A67" s="292" t="s">
        <v>167</v>
      </c>
      <c r="B67" s="293"/>
      <c r="C67" s="43"/>
      <c r="D67" s="294"/>
      <c r="E67" s="76">
        <v>20000</v>
      </c>
      <c r="F67" s="76">
        <v>0</v>
      </c>
      <c r="G67" s="76">
        <v>0</v>
      </c>
      <c r="H67" s="193"/>
      <c r="I67" s="51"/>
      <c r="J67" s="51"/>
      <c r="K67" s="51"/>
      <c r="L67" s="51"/>
      <c r="M67" s="51"/>
      <c r="N67" s="51"/>
    </row>
    <row r="68" spans="1:14" ht="12.75" customHeight="1" x14ac:dyDescent="0.2">
      <c r="A68" s="28" t="s">
        <v>19</v>
      </c>
      <c r="B68" s="22"/>
      <c r="C68" s="295"/>
      <c r="D68" s="296"/>
      <c r="E68" s="176">
        <v>12000</v>
      </c>
      <c r="F68" s="77">
        <v>0</v>
      </c>
      <c r="G68" s="77">
        <v>0</v>
      </c>
      <c r="H68" s="193"/>
      <c r="I68" s="51"/>
      <c r="J68" s="51"/>
      <c r="K68" s="51"/>
      <c r="L68" s="51"/>
      <c r="M68" s="51"/>
      <c r="N68" s="51"/>
    </row>
    <row r="69" spans="1:14" ht="12.75" customHeight="1" x14ac:dyDescent="0.2">
      <c r="A69" s="28" t="s">
        <v>210</v>
      </c>
      <c r="B69" s="22"/>
      <c r="C69" s="295"/>
      <c r="D69" s="295"/>
      <c r="E69" s="77">
        <v>8000</v>
      </c>
      <c r="F69" s="77">
        <v>0</v>
      </c>
      <c r="G69" s="77">
        <v>0</v>
      </c>
      <c r="H69" s="193"/>
      <c r="I69" s="51"/>
      <c r="J69" s="51"/>
      <c r="K69" s="51"/>
      <c r="L69" s="51"/>
      <c r="M69" s="51"/>
      <c r="N69" s="51"/>
    </row>
    <row r="70" spans="1:14" ht="22.5" customHeight="1" x14ac:dyDescent="0.2">
      <c r="A70" s="398" t="s">
        <v>6</v>
      </c>
      <c r="B70" s="399"/>
      <c r="C70" s="399"/>
      <c r="D70" s="389"/>
      <c r="E70" s="125">
        <f>SUM(E44,E47,E49,E51,E55,E58,E64,E67)</f>
        <v>1780000</v>
      </c>
      <c r="F70" s="125">
        <f t="shared" ref="F70:G70" si="1">SUM(F44,F47,F49,F51,F55,F58,F64,F67)</f>
        <v>9230000</v>
      </c>
      <c r="G70" s="125">
        <f t="shared" si="1"/>
        <v>7430000</v>
      </c>
      <c r="H70" s="193"/>
      <c r="I70" s="51"/>
      <c r="J70" s="51"/>
      <c r="K70" s="51"/>
      <c r="L70" s="51"/>
      <c r="M70" s="51"/>
      <c r="N70" s="51"/>
    </row>
    <row r="71" spans="1:14" ht="16.5" customHeight="1" x14ac:dyDescent="0.2">
      <c r="A71" s="132"/>
      <c r="B71" s="7"/>
      <c r="C71" s="7"/>
      <c r="D71" s="7"/>
      <c r="E71" s="133"/>
      <c r="F71" s="133"/>
      <c r="H71" s="193"/>
      <c r="I71" s="51"/>
      <c r="J71" s="51"/>
      <c r="K71" s="51"/>
      <c r="L71" s="51"/>
      <c r="M71" s="51"/>
      <c r="N71" s="51"/>
    </row>
    <row r="72" spans="1:14" ht="20.100000000000001" customHeight="1" x14ac:dyDescent="0.2">
      <c r="A72" s="382" t="s">
        <v>60</v>
      </c>
      <c r="B72" s="382"/>
      <c r="C72" s="382"/>
      <c r="D72" s="382"/>
      <c r="E72" s="382"/>
      <c r="F72" s="382"/>
      <c r="H72" s="193"/>
      <c r="I72" s="51"/>
      <c r="J72" s="51"/>
      <c r="K72" s="51"/>
      <c r="L72" s="51"/>
      <c r="M72" s="51"/>
      <c r="N72" s="51"/>
    </row>
    <row r="73" spans="1:14" ht="20.100000000000001" customHeight="1" x14ac:dyDescent="0.2">
      <c r="A73" s="391" t="s">
        <v>35</v>
      </c>
      <c r="B73" s="391"/>
      <c r="C73" s="391"/>
      <c r="D73" s="391"/>
      <c r="E73" s="205" t="s">
        <v>52</v>
      </c>
      <c r="F73" s="134" t="s">
        <v>56</v>
      </c>
      <c r="G73" s="189" t="s">
        <v>55</v>
      </c>
      <c r="H73" s="193"/>
      <c r="I73" s="51"/>
      <c r="J73" s="51"/>
      <c r="K73" s="51"/>
      <c r="L73" s="51"/>
      <c r="M73" s="51"/>
      <c r="N73" s="51"/>
    </row>
    <row r="74" spans="1:14" ht="19.5" customHeight="1" x14ac:dyDescent="0.2">
      <c r="A74" s="400" t="s">
        <v>61</v>
      </c>
      <c r="B74" s="400"/>
      <c r="C74" s="400"/>
      <c r="D74" s="400"/>
      <c r="E74" s="135">
        <f>E40</f>
        <v>680000</v>
      </c>
      <c r="F74" s="135">
        <f>F40</f>
        <v>330000</v>
      </c>
      <c r="G74" s="142">
        <f>G40</f>
        <v>0</v>
      </c>
      <c r="H74" s="193"/>
      <c r="I74" s="51"/>
      <c r="J74" s="51"/>
      <c r="K74" s="51"/>
      <c r="L74" s="51"/>
      <c r="M74" s="51"/>
      <c r="N74" s="51"/>
    </row>
    <row r="75" spans="1:14" ht="19.5" customHeight="1" x14ac:dyDescent="0.2">
      <c r="A75" s="400" t="s">
        <v>68</v>
      </c>
      <c r="B75" s="400"/>
      <c r="C75" s="400"/>
      <c r="D75" s="400"/>
      <c r="E75" s="136">
        <f>E70</f>
        <v>1780000</v>
      </c>
      <c r="F75" s="136">
        <f t="shared" ref="F75:G75" si="2">F70</f>
        <v>9230000</v>
      </c>
      <c r="G75" s="137">
        <f t="shared" si="2"/>
        <v>7430000</v>
      </c>
      <c r="H75" s="193"/>
      <c r="I75" s="51"/>
      <c r="J75" s="51"/>
      <c r="K75" s="51"/>
      <c r="L75" s="51"/>
      <c r="M75" s="51"/>
      <c r="N75" s="51"/>
    </row>
    <row r="76" spans="1:14" ht="27" customHeight="1" x14ac:dyDescent="0.2">
      <c r="A76" s="391" t="s">
        <v>76</v>
      </c>
      <c r="B76" s="391"/>
      <c r="C76" s="391"/>
      <c r="D76" s="391"/>
      <c r="E76" s="114">
        <f>SUM(E74:E75)</f>
        <v>2460000</v>
      </c>
      <c r="F76" s="114">
        <f t="shared" ref="F76:G76" si="3">SUM(F74:F75)</f>
        <v>9560000</v>
      </c>
      <c r="G76" s="119">
        <f t="shared" si="3"/>
        <v>7430000</v>
      </c>
      <c r="H76" s="193"/>
      <c r="I76" s="51"/>
      <c r="J76" s="51"/>
      <c r="K76" s="51"/>
      <c r="L76" s="51"/>
      <c r="M76" s="51"/>
      <c r="N76" s="51"/>
    </row>
    <row r="77" spans="1:14" ht="12.75" customHeight="1" x14ac:dyDescent="0.2">
      <c r="A77" s="132"/>
      <c r="B77" s="132"/>
      <c r="C77" s="132"/>
      <c r="D77" s="132"/>
      <c r="E77" s="26"/>
      <c r="F77" s="133"/>
      <c r="H77" s="193"/>
      <c r="I77" s="51"/>
      <c r="J77" s="51"/>
      <c r="K77" s="51"/>
      <c r="L77" s="51"/>
      <c r="M77" s="51"/>
      <c r="N77" s="51"/>
    </row>
    <row r="78" spans="1:14" ht="13.5" customHeight="1" x14ac:dyDescent="0.2">
      <c r="A78" s="204"/>
      <c r="B78" s="204"/>
      <c r="C78" s="204"/>
      <c r="D78" s="204"/>
      <c r="E78" s="204"/>
      <c r="F78" s="204"/>
      <c r="H78" s="193"/>
      <c r="I78" s="51"/>
      <c r="J78" s="51"/>
      <c r="K78" s="51"/>
      <c r="L78" s="51"/>
      <c r="M78" s="51"/>
      <c r="N78" s="51"/>
    </row>
    <row r="79" spans="1:14" ht="22.5" customHeight="1" x14ac:dyDescent="0.2">
      <c r="A79" s="391" t="s">
        <v>37</v>
      </c>
      <c r="B79" s="391"/>
      <c r="C79" s="391"/>
      <c r="D79" s="391"/>
      <c r="E79" s="205" t="s">
        <v>52</v>
      </c>
      <c r="F79" s="134" t="s">
        <v>53</v>
      </c>
      <c r="G79" s="189" t="s">
        <v>54</v>
      </c>
      <c r="H79" s="247"/>
    </row>
    <row r="80" spans="1:14" ht="12.75" customHeight="1" x14ac:dyDescent="0.2">
      <c r="A80" s="400" t="s">
        <v>81</v>
      </c>
      <c r="B80" s="400"/>
      <c r="C80" s="400"/>
      <c r="D80" s="400"/>
      <c r="E80" s="137">
        <v>0</v>
      </c>
      <c r="F80" s="136">
        <v>0</v>
      </c>
      <c r="G80" s="137">
        <v>764249</v>
      </c>
      <c r="H80" s="247"/>
    </row>
    <row r="81" spans="1:8" ht="12.75" customHeight="1" x14ac:dyDescent="0.2">
      <c r="A81" s="400" t="s">
        <v>79</v>
      </c>
      <c r="B81" s="400"/>
      <c r="C81" s="400"/>
      <c r="D81" s="400"/>
      <c r="E81" s="137">
        <v>50000</v>
      </c>
      <c r="F81" s="136">
        <v>350000</v>
      </c>
      <c r="G81" s="137">
        <v>0</v>
      </c>
      <c r="H81" s="247"/>
    </row>
    <row r="82" spans="1:8" ht="12.75" customHeight="1" x14ac:dyDescent="0.2">
      <c r="A82" s="400" t="s">
        <v>77</v>
      </c>
      <c r="B82" s="400"/>
      <c r="C82" s="400"/>
      <c r="D82" s="400"/>
      <c r="E82" s="137">
        <v>50000</v>
      </c>
      <c r="F82" s="136">
        <v>0</v>
      </c>
      <c r="G82" s="137">
        <v>0</v>
      </c>
      <c r="H82" s="247"/>
    </row>
    <row r="83" spans="1:8" ht="14.25" customHeight="1" x14ac:dyDescent="0.2">
      <c r="A83" s="57" t="s">
        <v>78</v>
      </c>
      <c r="B83" s="138"/>
      <c r="C83" s="138"/>
      <c r="D83" s="139"/>
      <c r="E83" s="137">
        <v>1140000</v>
      </c>
      <c r="F83" s="136">
        <v>4110200</v>
      </c>
      <c r="G83" s="137">
        <v>0</v>
      </c>
      <c r="H83" s="247"/>
    </row>
    <row r="84" spans="1:8" ht="14.25" customHeight="1" x14ac:dyDescent="0.2">
      <c r="A84" s="57" t="s">
        <v>42</v>
      </c>
      <c r="B84" s="138"/>
      <c r="C84" s="138"/>
      <c r="D84" s="139"/>
      <c r="E84" s="137">
        <v>70000</v>
      </c>
      <c r="F84" s="136">
        <v>465000</v>
      </c>
      <c r="G84" s="137">
        <v>465000</v>
      </c>
      <c r="H84" s="247"/>
    </row>
    <row r="85" spans="1:8" x14ac:dyDescent="0.2">
      <c r="A85" s="57" t="s">
        <v>39</v>
      </c>
      <c r="B85" s="138"/>
      <c r="C85" s="138"/>
      <c r="D85" s="139"/>
      <c r="E85" s="137">
        <v>10000</v>
      </c>
      <c r="F85" s="136">
        <v>69800</v>
      </c>
      <c r="G85" s="137">
        <v>69800</v>
      </c>
      <c r="H85" s="247"/>
    </row>
    <row r="86" spans="1:8" x14ac:dyDescent="0.2">
      <c r="A86" s="57" t="s">
        <v>49</v>
      </c>
      <c r="B86" s="138"/>
      <c r="C86" s="138"/>
      <c r="D86" s="139"/>
      <c r="E86" s="137">
        <v>754000</v>
      </c>
      <c r="F86" s="136">
        <v>4565000</v>
      </c>
      <c r="G86" s="137">
        <v>6130951</v>
      </c>
      <c r="H86" s="247"/>
    </row>
    <row r="87" spans="1:8" ht="14.25" customHeight="1" x14ac:dyDescent="0.2">
      <c r="A87" s="57" t="s">
        <v>80</v>
      </c>
      <c r="B87" s="13"/>
      <c r="C87" s="13"/>
      <c r="D87" s="14"/>
      <c r="E87" s="137">
        <v>126000</v>
      </c>
      <c r="F87" s="136">
        <v>0</v>
      </c>
      <c r="G87" s="137">
        <v>0</v>
      </c>
      <c r="H87" s="247"/>
    </row>
    <row r="88" spans="1:8" x14ac:dyDescent="0.2">
      <c r="A88" s="400" t="s">
        <v>41</v>
      </c>
      <c r="B88" s="400"/>
      <c r="C88" s="400"/>
      <c r="D88" s="400"/>
      <c r="E88" s="137">
        <v>260000</v>
      </c>
      <c r="F88" s="136">
        <v>0</v>
      </c>
      <c r="G88" s="137">
        <v>0</v>
      </c>
      <c r="H88" s="247"/>
    </row>
    <row r="89" spans="1:8" ht="24" customHeight="1" x14ac:dyDescent="0.2">
      <c r="A89" s="391" t="s">
        <v>6</v>
      </c>
      <c r="B89" s="391"/>
      <c r="C89" s="391"/>
      <c r="D89" s="391"/>
      <c r="E89" s="114">
        <f>SUM(E80:E88)</f>
        <v>2460000</v>
      </c>
      <c r="F89" s="114">
        <f>SUM(F80:F88)</f>
        <v>9560000</v>
      </c>
      <c r="G89" s="114">
        <f>SUM(G80:G88)</f>
        <v>7430000</v>
      </c>
      <c r="H89" s="247"/>
    </row>
    <row r="92" spans="1:8" x14ac:dyDescent="0.2">
      <c r="A92" s="214" t="s">
        <v>43</v>
      </c>
    </row>
    <row r="94" spans="1:8" x14ac:dyDescent="0.2">
      <c r="A94" s="204" t="s">
        <v>245</v>
      </c>
    </row>
    <row r="95" spans="1:8" x14ac:dyDescent="0.2">
      <c r="A95" s="214" t="s">
        <v>246</v>
      </c>
    </row>
    <row r="96" spans="1:8" x14ac:dyDescent="0.2">
      <c r="E96" s="204" t="s">
        <v>45</v>
      </c>
    </row>
    <row r="98" spans="5:5" x14ac:dyDescent="0.2">
      <c r="E98" s="204" t="s">
        <v>46</v>
      </c>
    </row>
  </sheetData>
  <sheetProtection selectLockedCells="1" selectUnlockedCells="1"/>
  <mergeCells count="30">
    <mergeCell ref="A14:D14"/>
    <mergeCell ref="A16:D16"/>
    <mergeCell ref="A18:D18"/>
    <mergeCell ref="A40:D40"/>
    <mergeCell ref="A3:G3"/>
    <mergeCell ref="A4:F4"/>
    <mergeCell ref="A7:F7"/>
    <mergeCell ref="A8:F8"/>
    <mergeCell ref="A12:D13"/>
    <mergeCell ref="E12:E13"/>
    <mergeCell ref="F12:F13"/>
    <mergeCell ref="G12:G13"/>
    <mergeCell ref="A34:D34"/>
    <mergeCell ref="A89:D89"/>
    <mergeCell ref="A73:D73"/>
    <mergeCell ref="A74:D74"/>
    <mergeCell ref="A75:D75"/>
    <mergeCell ref="A76:D76"/>
    <mergeCell ref="A79:D79"/>
    <mergeCell ref="A82:D82"/>
    <mergeCell ref="A81:D81"/>
    <mergeCell ref="A80:D80"/>
    <mergeCell ref="G42:G43"/>
    <mergeCell ref="A51:D51"/>
    <mergeCell ref="A70:D70"/>
    <mergeCell ref="A88:D88"/>
    <mergeCell ref="A72:F72"/>
    <mergeCell ref="A42:D42"/>
    <mergeCell ref="E42:E43"/>
    <mergeCell ref="F42:F43"/>
  </mergeCells>
  <pageMargins left="0.35416666666666669" right="0.39374999999999999" top="0.98402777777777772" bottom="0.98402777777777772" header="0.51180555555555551" footer="0.51180555555555551"/>
  <pageSetup paperSize="9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O128"/>
  <sheetViews>
    <sheetView topLeftCell="A100" zoomScale="110" zoomScaleNormal="110" workbookViewId="0">
      <selection activeCell="H121" sqref="H121"/>
    </sheetView>
  </sheetViews>
  <sheetFormatPr defaultColWidth="9.140625" defaultRowHeight="12.75" x14ac:dyDescent="0.2"/>
  <cols>
    <col min="1" max="1" width="22.85546875" style="214" customWidth="1"/>
    <col min="2" max="2" width="9.140625" style="214"/>
    <col min="3" max="3" width="14.42578125" style="214" customWidth="1"/>
    <col min="4" max="6" width="14.28515625" style="214" customWidth="1"/>
    <col min="7" max="16384" width="9.140625" style="214"/>
  </cols>
  <sheetData>
    <row r="2" spans="1:10" x14ac:dyDescent="0.2">
      <c r="A2" s="7"/>
      <c r="B2" s="7"/>
      <c r="C2" s="7"/>
      <c r="D2" s="7"/>
      <c r="E2" s="204"/>
      <c r="F2" s="204"/>
    </row>
    <row r="3" spans="1:10" x14ac:dyDescent="0.2">
      <c r="A3" s="162" t="s">
        <v>123</v>
      </c>
      <c r="B3" s="204"/>
      <c r="C3" s="204"/>
      <c r="D3" s="204"/>
      <c r="E3" s="204"/>
      <c r="F3" s="204"/>
    </row>
    <row r="4" spans="1:10" x14ac:dyDescent="0.2">
      <c r="A4" s="405" t="s">
        <v>122</v>
      </c>
      <c r="B4" s="405"/>
      <c r="C4" s="405"/>
      <c r="D4" s="405"/>
      <c r="E4" s="405"/>
      <c r="F4" s="405"/>
    </row>
    <row r="5" spans="1:10" x14ac:dyDescent="0.2">
      <c r="A5" s="405" t="s">
        <v>121</v>
      </c>
      <c r="B5" s="405"/>
      <c r="C5" s="405"/>
      <c r="D5" s="405"/>
      <c r="E5" s="405"/>
      <c r="F5" s="405"/>
    </row>
    <row r="7" spans="1:10" ht="6" customHeight="1" x14ac:dyDescent="0.2"/>
    <row r="8" spans="1:10" ht="11.25" customHeight="1" x14ac:dyDescent="0.2">
      <c r="A8" s="382" t="s">
        <v>89</v>
      </c>
      <c r="B8" s="382"/>
      <c r="C8" s="382"/>
      <c r="D8" s="382"/>
      <c r="E8" s="382"/>
      <c r="F8" s="382"/>
      <c r="G8" s="118"/>
      <c r="H8" s="118"/>
    </row>
    <row r="9" spans="1:10" ht="10.5" customHeight="1" x14ac:dyDescent="0.2"/>
    <row r="10" spans="1:10" ht="12.75" customHeight="1" x14ac:dyDescent="0.2">
      <c r="A10" s="437" t="s">
        <v>88</v>
      </c>
      <c r="B10" s="437"/>
      <c r="C10" s="437"/>
      <c r="D10" s="420" t="s">
        <v>52</v>
      </c>
      <c r="E10" s="420" t="s">
        <v>53</v>
      </c>
      <c r="F10" s="421" t="s">
        <v>54</v>
      </c>
      <c r="G10" s="247"/>
    </row>
    <row r="11" spans="1:10" ht="15" customHeight="1" x14ac:dyDescent="0.2">
      <c r="A11" s="437"/>
      <c r="B11" s="437"/>
      <c r="C11" s="437"/>
      <c r="D11" s="420"/>
      <c r="E11" s="420"/>
      <c r="F11" s="421"/>
      <c r="G11" s="247"/>
    </row>
    <row r="12" spans="1:10" ht="20.25" customHeight="1" x14ac:dyDescent="0.2">
      <c r="A12" s="391" t="s">
        <v>120</v>
      </c>
      <c r="B12" s="391"/>
      <c r="C12" s="391"/>
      <c r="D12" s="114">
        <v>10000</v>
      </c>
      <c r="E12" s="114">
        <v>10000</v>
      </c>
      <c r="F12" s="119">
        <v>10000</v>
      </c>
      <c r="G12" s="379"/>
      <c r="H12" s="380"/>
      <c r="I12"/>
      <c r="J12"/>
    </row>
    <row r="13" spans="1:10" ht="10.5" customHeight="1" x14ac:dyDescent="0.2">
      <c r="A13" s="2" t="s">
        <v>5</v>
      </c>
      <c r="B13" s="3"/>
      <c r="C13" s="3"/>
      <c r="D13" s="112">
        <v>0</v>
      </c>
      <c r="E13" s="112">
        <v>10000</v>
      </c>
      <c r="F13" s="112">
        <v>10000</v>
      </c>
      <c r="G13" s="247"/>
      <c r="H13" s="161"/>
    </row>
    <row r="14" spans="1:10" ht="10.5" customHeight="1" x14ac:dyDescent="0.2">
      <c r="A14" s="2" t="s">
        <v>101</v>
      </c>
      <c r="B14" s="3"/>
      <c r="C14" s="3"/>
      <c r="D14" s="112">
        <v>10000</v>
      </c>
      <c r="E14" s="112">
        <v>0</v>
      </c>
      <c r="F14" s="112">
        <v>0</v>
      </c>
      <c r="G14" s="247"/>
      <c r="H14" s="161"/>
    </row>
    <row r="15" spans="1:10" ht="20.100000000000001" customHeight="1" x14ac:dyDescent="0.2">
      <c r="A15" s="391" t="s">
        <v>6</v>
      </c>
      <c r="B15" s="391"/>
      <c r="C15" s="391"/>
      <c r="D15" s="114">
        <f>SUM(D12)</f>
        <v>10000</v>
      </c>
      <c r="E15" s="114">
        <f t="shared" ref="E15:F15" si="0">SUM(E12)</f>
        <v>10000</v>
      </c>
      <c r="F15" s="119">
        <f t="shared" si="0"/>
        <v>10000</v>
      </c>
      <c r="G15" s="247"/>
    </row>
    <row r="16" spans="1:10" ht="9.75" customHeight="1" x14ac:dyDescent="0.2">
      <c r="A16" s="435"/>
      <c r="B16" s="435"/>
      <c r="C16" s="435"/>
      <c r="D16" s="435"/>
      <c r="E16" s="435"/>
      <c r="F16" s="434"/>
      <c r="G16" s="247"/>
    </row>
    <row r="17" spans="1:11" ht="16.5" customHeight="1" x14ac:dyDescent="0.2">
      <c r="A17" s="436" t="s">
        <v>87</v>
      </c>
      <c r="B17" s="436"/>
      <c r="C17" s="436"/>
      <c r="D17" s="420" t="s">
        <v>52</v>
      </c>
      <c r="E17" s="420" t="s">
        <v>53</v>
      </c>
      <c r="F17" s="421" t="s">
        <v>54</v>
      </c>
      <c r="G17" s="247"/>
    </row>
    <row r="18" spans="1:11" ht="8.25" customHeight="1" x14ac:dyDescent="0.2">
      <c r="A18" s="436"/>
      <c r="B18" s="436"/>
      <c r="C18" s="436"/>
      <c r="D18" s="420"/>
      <c r="E18" s="420"/>
      <c r="F18" s="421"/>
      <c r="G18" s="247"/>
    </row>
    <row r="19" spans="1:11" ht="21" customHeight="1" x14ac:dyDescent="0.2">
      <c r="A19" s="433" t="s">
        <v>119</v>
      </c>
      <c r="B19" s="433"/>
      <c r="C19" s="433"/>
      <c r="D19" s="310">
        <v>1270000</v>
      </c>
      <c r="E19" s="310">
        <v>1270000</v>
      </c>
      <c r="F19" s="311">
        <v>1270000</v>
      </c>
      <c r="G19" s="247"/>
    </row>
    <row r="20" spans="1:11" ht="10.5" customHeight="1" x14ac:dyDescent="0.2">
      <c r="A20" s="153" t="s">
        <v>204</v>
      </c>
      <c r="B20" s="152"/>
      <c r="C20" s="152"/>
      <c r="D20" s="312">
        <v>60989</v>
      </c>
      <c r="E20" s="313">
        <v>0</v>
      </c>
      <c r="F20" s="312">
        <v>0</v>
      </c>
      <c r="G20" s="247"/>
    </row>
    <row r="21" spans="1:11" ht="10.5" customHeight="1" x14ac:dyDescent="0.2">
      <c r="A21" s="153" t="s">
        <v>203</v>
      </c>
      <c r="B21" s="152"/>
      <c r="C21" s="152"/>
      <c r="D21" s="312">
        <v>764249</v>
      </c>
      <c r="E21" s="313">
        <v>835449</v>
      </c>
      <c r="F21" s="312">
        <v>0</v>
      </c>
      <c r="G21" s="247"/>
    </row>
    <row r="22" spans="1:11" ht="9.75" customHeight="1" x14ac:dyDescent="0.2">
      <c r="A22" s="153" t="s">
        <v>106</v>
      </c>
      <c r="B22" s="152"/>
      <c r="C22" s="152"/>
      <c r="D22" s="312">
        <v>15000</v>
      </c>
      <c r="E22" s="314">
        <v>15000</v>
      </c>
      <c r="F22" s="315">
        <v>15000</v>
      </c>
      <c r="G22" s="247"/>
    </row>
    <row r="23" spans="1:11" ht="10.5" customHeight="1" x14ac:dyDescent="0.2">
      <c r="A23" s="153" t="s">
        <v>1</v>
      </c>
      <c r="B23" s="152"/>
      <c r="C23" s="152"/>
      <c r="D23" s="312">
        <v>140442</v>
      </c>
      <c r="E23" s="314">
        <v>130231</v>
      </c>
      <c r="F23" s="315">
        <v>768800</v>
      </c>
      <c r="G23" s="247"/>
    </row>
    <row r="24" spans="1:11" ht="10.5" customHeight="1" x14ac:dyDescent="0.2">
      <c r="A24" s="2" t="s">
        <v>66</v>
      </c>
      <c r="B24" s="3"/>
      <c r="C24" s="3"/>
      <c r="D24" s="315">
        <v>1200</v>
      </c>
      <c r="E24" s="314">
        <v>1200</v>
      </c>
      <c r="F24" s="315">
        <v>1200</v>
      </c>
      <c r="G24" s="247"/>
    </row>
    <row r="25" spans="1:11" ht="9.75" customHeight="1" x14ac:dyDescent="0.2">
      <c r="A25" s="2" t="s">
        <v>118</v>
      </c>
      <c r="B25" s="3"/>
      <c r="C25" s="3"/>
      <c r="D25" s="315">
        <v>288120</v>
      </c>
      <c r="E25" s="314">
        <v>288120</v>
      </c>
      <c r="F25" s="315">
        <v>485000</v>
      </c>
      <c r="G25" s="247"/>
    </row>
    <row r="26" spans="1:11" ht="20.25" customHeight="1" x14ac:dyDescent="0.2">
      <c r="A26" s="30" t="s">
        <v>117</v>
      </c>
      <c r="B26" s="159"/>
      <c r="C26" s="159"/>
      <c r="D26" s="316">
        <v>3300</v>
      </c>
      <c r="E26" s="317">
        <v>3300</v>
      </c>
      <c r="F26" s="316">
        <v>3300</v>
      </c>
      <c r="G26" s="247"/>
    </row>
    <row r="27" spans="1:11" ht="10.5" customHeight="1" x14ac:dyDescent="0.2">
      <c r="A27" s="2" t="s">
        <v>66</v>
      </c>
      <c r="B27" s="3"/>
      <c r="C27" s="3"/>
      <c r="D27" s="315">
        <v>3300</v>
      </c>
      <c r="E27" s="314">
        <v>3300</v>
      </c>
      <c r="F27" s="315">
        <v>3300</v>
      </c>
      <c r="G27" s="247"/>
    </row>
    <row r="28" spans="1:11" ht="22.5" customHeight="1" x14ac:dyDescent="0.2">
      <c r="A28" s="391" t="s">
        <v>6</v>
      </c>
      <c r="B28" s="391"/>
      <c r="C28" s="391"/>
      <c r="D28" s="114">
        <f>SUM(D19,D26,)</f>
        <v>1273300</v>
      </c>
      <c r="E28" s="114">
        <f t="shared" ref="E28:F28" si="1">SUM(E19,E26,)</f>
        <v>1273300</v>
      </c>
      <c r="F28" s="119">
        <f t="shared" si="1"/>
        <v>1273300</v>
      </c>
      <c r="G28" s="247"/>
    </row>
    <row r="29" spans="1:11" ht="20.100000000000001" customHeight="1" x14ac:dyDescent="0.2">
      <c r="A29" s="434"/>
      <c r="B29" s="434"/>
      <c r="C29" s="434"/>
      <c r="D29" s="434"/>
      <c r="E29" s="434"/>
      <c r="F29" s="434"/>
      <c r="G29" s="247"/>
    </row>
    <row r="30" spans="1:11" ht="19.5" customHeight="1" x14ac:dyDescent="0.2">
      <c r="A30" s="424" t="s">
        <v>116</v>
      </c>
      <c r="B30" s="424"/>
      <c r="C30" s="424"/>
      <c r="D30" s="420" t="s">
        <v>52</v>
      </c>
      <c r="E30" s="420" t="s">
        <v>53</v>
      </c>
      <c r="F30" s="421" t="s">
        <v>54</v>
      </c>
      <c r="G30" s="247"/>
    </row>
    <row r="31" spans="1:11" ht="9.75" customHeight="1" x14ac:dyDescent="0.2">
      <c r="A31" s="424"/>
      <c r="B31" s="424"/>
      <c r="C31" s="424"/>
      <c r="D31" s="420"/>
      <c r="E31" s="420"/>
      <c r="F31" s="421"/>
      <c r="G31" s="247"/>
      <c r="K31" s="160"/>
    </row>
    <row r="32" spans="1:11" ht="20.100000000000001" customHeight="1" x14ac:dyDescent="0.2">
      <c r="A32" s="391" t="s">
        <v>115</v>
      </c>
      <c r="B32" s="391"/>
      <c r="C32" s="391"/>
      <c r="D32" s="114">
        <v>100000</v>
      </c>
      <c r="E32" s="114">
        <v>130000</v>
      </c>
      <c r="F32" s="119">
        <v>130000</v>
      </c>
      <c r="G32" s="247"/>
    </row>
    <row r="33" spans="1:15" ht="9.75" customHeight="1" x14ac:dyDescent="0.2">
      <c r="A33" s="2" t="s">
        <v>1</v>
      </c>
      <c r="B33" s="3"/>
      <c r="C33" s="3"/>
      <c r="D33" s="112">
        <v>0</v>
      </c>
      <c r="E33" s="112">
        <v>130000</v>
      </c>
      <c r="F33" s="112">
        <v>130000</v>
      </c>
      <c r="G33" s="247"/>
    </row>
    <row r="34" spans="1:15" ht="10.5" customHeight="1" x14ac:dyDescent="0.2">
      <c r="A34" s="153" t="s">
        <v>204</v>
      </c>
      <c r="B34" s="152"/>
      <c r="C34" s="152"/>
      <c r="D34" s="312">
        <v>100000</v>
      </c>
      <c r="E34" s="313">
        <v>0</v>
      </c>
      <c r="F34" s="312">
        <v>0</v>
      </c>
      <c r="G34" s="247"/>
    </row>
    <row r="35" spans="1:15" ht="20.100000000000001" customHeight="1" x14ac:dyDescent="0.2">
      <c r="A35" s="391" t="s">
        <v>114</v>
      </c>
      <c r="B35" s="391"/>
      <c r="C35" s="391"/>
      <c r="D35" s="114">
        <v>150000</v>
      </c>
      <c r="E35" s="114">
        <v>150000</v>
      </c>
      <c r="F35" s="114">
        <v>150000</v>
      </c>
      <c r="G35" s="247"/>
    </row>
    <row r="36" spans="1:15" ht="10.5" customHeight="1" x14ac:dyDescent="0.2">
      <c r="A36" s="2" t="s">
        <v>1</v>
      </c>
      <c r="B36" s="3"/>
      <c r="C36" s="3"/>
      <c r="D36" s="112">
        <v>29500</v>
      </c>
      <c r="E36" s="112">
        <v>150000</v>
      </c>
      <c r="F36" s="112">
        <v>150000</v>
      </c>
      <c r="G36" s="247"/>
    </row>
    <row r="37" spans="1:15" ht="10.5" customHeight="1" x14ac:dyDescent="0.2">
      <c r="A37" s="153" t="s">
        <v>204</v>
      </c>
      <c r="B37" s="152"/>
      <c r="C37" s="152"/>
      <c r="D37" s="312">
        <v>120496.62</v>
      </c>
      <c r="E37" s="313">
        <v>0</v>
      </c>
      <c r="F37" s="312">
        <v>0</v>
      </c>
      <c r="G37" s="247"/>
    </row>
    <row r="38" spans="1:15" ht="10.5" customHeight="1" x14ac:dyDescent="0.2">
      <c r="A38" s="2" t="s">
        <v>106</v>
      </c>
      <c r="B38" s="3"/>
      <c r="C38" s="3"/>
      <c r="D38" s="112">
        <v>3.38</v>
      </c>
      <c r="E38" s="112">
        <v>0</v>
      </c>
      <c r="F38" s="112">
        <v>0</v>
      </c>
      <c r="G38" s="193"/>
      <c r="H38" s="51"/>
      <c r="I38" s="51"/>
      <c r="J38" s="51"/>
      <c r="K38" s="51"/>
      <c r="L38" s="51"/>
      <c r="M38" s="51"/>
      <c r="N38" s="51"/>
      <c r="O38" s="51"/>
    </row>
    <row r="39" spans="1:15" ht="20.100000000000001" customHeight="1" x14ac:dyDescent="0.2">
      <c r="A39" s="391" t="s">
        <v>113</v>
      </c>
      <c r="B39" s="391"/>
      <c r="C39" s="391"/>
      <c r="D39" s="114">
        <v>50000</v>
      </c>
      <c r="E39" s="114">
        <v>50000</v>
      </c>
      <c r="F39" s="119">
        <v>50000</v>
      </c>
      <c r="G39" s="193"/>
      <c r="H39" s="51"/>
      <c r="I39" s="51"/>
      <c r="J39" s="51"/>
      <c r="K39" s="51"/>
      <c r="L39" s="51"/>
      <c r="M39" s="51"/>
      <c r="N39" s="51"/>
      <c r="O39" s="51"/>
    </row>
    <row r="40" spans="1:15" ht="12.75" customHeight="1" x14ac:dyDescent="0.2">
      <c r="A40" s="2" t="s">
        <v>66</v>
      </c>
      <c r="B40" s="3"/>
      <c r="C40" s="3"/>
      <c r="D40" s="112">
        <v>50000</v>
      </c>
      <c r="E40" s="112">
        <v>50000</v>
      </c>
      <c r="F40" s="112">
        <v>50000</v>
      </c>
      <c r="G40" s="193"/>
      <c r="H40" s="51"/>
      <c r="I40" s="51"/>
      <c r="J40" s="51"/>
      <c r="K40" s="51"/>
      <c r="L40" s="51"/>
      <c r="M40" s="51"/>
      <c r="N40" s="51"/>
      <c r="O40" s="51"/>
    </row>
    <row r="41" spans="1:15" ht="20.100000000000001" customHeight="1" x14ac:dyDescent="0.2">
      <c r="A41" s="199" t="s">
        <v>112</v>
      </c>
      <c r="B41" s="4"/>
      <c r="C41" s="4"/>
      <c r="D41" s="114">
        <v>170000</v>
      </c>
      <c r="E41" s="114">
        <v>170000</v>
      </c>
      <c r="F41" s="119">
        <v>170000</v>
      </c>
      <c r="G41" s="193"/>
      <c r="H41" s="51"/>
      <c r="I41" s="51"/>
      <c r="J41" s="51"/>
      <c r="K41" s="51"/>
      <c r="L41" s="51"/>
      <c r="M41" s="51"/>
      <c r="N41" s="51"/>
      <c r="O41" s="51"/>
    </row>
    <row r="42" spans="1:15" ht="10.5" customHeight="1" x14ac:dyDescent="0.2">
      <c r="A42" s="2" t="s">
        <v>1</v>
      </c>
      <c r="B42" s="3"/>
      <c r="C42" s="3"/>
      <c r="D42" s="112">
        <v>170000</v>
      </c>
      <c r="E42" s="112">
        <v>112088</v>
      </c>
      <c r="F42" s="112">
        <v>112088</v>
      </c>
      <c r="G42" s="193"/>
      <c r="H42" s="51"/>
      <c r="I42" s="51"/>
      <c r="J42" s="51"/>
      <c r="K42" s="51"/>
      <c r="L42" s="51"/>
      <c r="M42" s="51"/>
      <c r="N42" s="51"/>
      <c r="O42" s="51"/>
    </row>
    <row r="43" spans="1:15" ht="10.5" customHeight="1" x14ac:dyDescent="0.2">
      <c r="A43" s="2" t="s">
        <v>111</v>
      </c>
      <c r="B43" s="3"/>
      <c r="C43" s="3"/>
      <c r="D43" s="112">
        <v>0</v>
      </c>
      <c r="E43" s="112">
        <v>57912</v>
      </c>
      <c r="F43" s="112">
        <v>57912</v>
      </c>
      <c r="G43" s="193"/>
      <c r="H43" s="51"/>
      <c r="I43" s="51"/>
      <c r="J43" s="51"/>
      <c r="K43" s="51"/>
      <c r="L43" s="51"/>
      <c r="M43" s="51"/>
      <c r="N43" s="51"/>
      <c r="O43" s="51"/>
    </row>
    <row r="44" spans="1:15" ht="28.5" customHeight="1" x14ac:dyDescent="0.2">
      <c r="A44" s="408" t="s">
        <v>110</v>
      </c>
      <c r="B44" s="409"/>
      <c r="C44" s="410"/>
      <c r="D44" s="119">
        <v>60000</v>
      </c>
      <c r="E44" s="119">
        <v>0</v>
      </c>
      <c r="F44" s="119">
        <v>0</v>
      </c>
      <c r="G44" s="193"/>
      <c r="H44" s="51"/>
      <c r="I44" s="51"/>
      <c r="J44" s="51"/>
      <c r="K44" s="51"/>
      <c r="L44" s="51"/>
      <c r="M44" s="51"/>
      <c r="N44" s="51"/>
      <c r="O44" s="51"/>
    </row>
    <row r="45" spans="1:15" ht="10.5" customHeight="1" x14ac:dyDescent="0.2">
      <c r="A45" s="2" t="s">
        <v>106</v>
      </c>
      <c r="B45" s="3"/>
      <c r="C45" s="3"/>
      <c r="D45" s="112">
        <v>34000</v>
      </c>
      <c r="E45" s="112">
        <v>0</v>
      </c>
      <c r="F45" s="112">
        <v>0</v>
      </c>
      <c r="G45" s="193"/>
      <c r="H45" s="51"/>
      <c r="I45" s="51"/>
      <c r="J45" s="51"/>
      <c r="K45" s="51"/>
      <c r="L45" s="51"/>
      <c r="M45" s="51"/>
      <c r="N45" s="51"/>
      <c r="O45" s="51"/>
    </row>
    <row r="46" spans="1:15" ht="10.5" customHeight="1" x14ac:dyDescent="0.2">
      <c r="A46" s="2" t="s">
        <v>1</v>
      </c>
      <c r="B46" s="3"/>
      <c r="C46" s="3"/>
      <c r="D46" s="112">
        <v>26000</v>
      </c>
      <c r="E46" s="112">
        <v>0</v>
      </c>
      <c r="F46" s="112">
        <v>0</v>
      </c>
      <c r="G46" s="193"/>
      <c r="H46" s="51"/>
      <c r="I46" s="51"/>
      <c r="J46" s="51"/>
      <c r="K46" s="51"/>
      <c r="L46" s="51"/>
      <c r="M46" s="51"/>
      <c r="N46" s="51"/>
      <c r="O46" s="51"/>
    </row>
    <row r="47" spans="1:15" ht="20.25" customHeight="1" x14ac:dyDescent="0.2">
      <c r="A47" s="391" t="s">
        <v>109</v>
      </c>
      <c r="B47" s="391"/>
      <c r="C47" s="391"/>
      <c r="D47" s="114">
        <v>20000</v>
      </c>
      <c r="E47" s="114">
        <v>20000</v>
      </c>
      <c r="F47" s="119">
        <v>20000</v>
      </c>
      <c r="G47" s="193"/>
      <c r="H47" s="51"/>
      <c r="I47" s="51"/>
      <c r="J47" s="51"/>
      <c r="K47" s="51"/>
      <c r="L47" s="51"/>
      <c r="M47" s="51"/>
      <c r="N47" s="51"/>
      <c r="O47" s="51"/>
    </row>
    <row r="48" spans="1:15" ht="10.5" customHeight="1" x14ac:dyDescent="0.2">
      <c r="A48" s="2" t="s">
        <v>5</v>
      </c>
      <c r="B48" s="3"/>
      <c r="C48" s="3"/>
      <c r="D48" s="112">
        <v>20000</v>
      </c>
      <c r="E48" s="112">
        <v>20000</v>
      </c>
      <c r="F48" s="112">
        <v>20000</v>
      </c>
      <c r="G48" s="193"/>
      <c r="H48" s="51"/>
      <c r="I48" s="51"/>
      <c r="J48" s="51"/>
      <c r="K48" s="51"/>
      <c r="L48" s="51"/>
      <c r="M48" s="51"/>
      <c r="N48" s="51"/>
      <c r="O48" s="51"/>
    </row>
    <row r="49" spans="1:15" ht="20.100000000000001" customHeight="1" x14ac:dyDescent="0.2">
      <c r="A49" s="199" t="s">
        <v>108</v>
      </c>
      <c r="B49" s="4"/>
      <c r="C49" s="4"/>
      <c r="D49" s="119">
        <v>100000</v>
      </c>
      <c r="E49" s="119">
        <v>60000</v>
      </c>
      <c r="F49" s="119">
        <v>60000</v>
      </c>
      <c r="G49" s="193"/>
      <c r="H49" s="51"/>
      <c r="I49" s="51"/>
      <c r="J49" s="51"/>
      <c r="K49" s="51"/>
      <c r="L49" s="51"/>
      <c r="M49" s="51"/>
      <c r="N49" s="51"/>
      <c r="O49" s="51"/>
    </row>
    <row r="50" spans="1:15" ht="9.75" customHeight="1" x14ac:dyDescent="0.2">
      <c r="A50" s="2" t="s">
        <v>4</v>
      </c>
      <c r="B50" s="3"/>
      <c r="C50" s="3"/>
      <c r="D50" s="112">
        <v>100000</v>
      </c>
      <c r="E50" s="112">
        <v>60000</v>
      </c>
      <c r="F50" s="112">
        <v>60000</v>
      </c>
      <c r="G50" s="193"/>
      <c r="H50" s="51"/>
      <c r="I50" s="51"/>
      <c r="J50" s="51"/>
      <c r="K50" s="51"/>
      <c r="L50" s="51"/>
      <c r="M50" s="51"/>
      <c r="N50" s="51"/>
      <c r="O50" s="51"/>
    </row>
    <row r="51" spans="1:15" ht="20.100000000000001" customHeight="1" x14ac:dyDescent="0.2">
      <c r="A51" s="391" t="s">
        <v>107</v>
      </c>
      <c r="B51" s="391"/>
      <c r="C51" s="391"/>
      <c r="D51" s="114">
        <v>90000</v>
      </c>
      <c r="E51" s="114">
        <v>90000</v>
      </c>
      <c r="F51" s="119">
        <v>90000</v>
      </c>
      <c r="G51" s="193"/>
      <c r="H51" s="51"/>
      <c r="I51" s="51"/>
      <c r="J51" s="51"/>
      <c r="K51" s="51"/>
      <c r="L51" s="51"/>
      <c r="M51" s="51"/>
      <c r="N51" s="51"/>
      <c r="O51" s="51"/>
    </row>
    <row r="52" spans="1:15" ht="10.5" customHeight="1" x14ac:dyDescent="0.2">
      <c r="A52" s="153" t="s">
        <v>204</v>
      </c>
      <c r="B52" s="152"/>
      <c r="C52" s="152"/>
      <c r="D52" s="312">
        <v>83300</v>
      </c>
      <c r="E52" s="313">
        <v>0</v>
      </c>
      <c r="F52" s="312">
        <v>0</v>
      </c>
      <c r="G52" s="247"/>
    </row>
    <row r="53" spans="1:15" ht="10.5" customHeight="1" x14ac:dyDescent="0.2">
      <c r="A53" s="2" t="s">
        <v>1</v>
      </c>
      <c r="B53" s="3"/>
      <c r="C53" s="3"/>
      <c r="D53" s="112">
        <v>0</v>
      </c>
      <c r="E53" s="112">
        <v>83300</v>
      </c>
      <c r="F53" s="112">
        <v>83300</v>
      </c>
      <c r="G53" s="193"/>
      <c r="H53" s="51"/>
      <c r="I53" s="51"/>
      <c r="J53" s="51"/>
      <c r="K53" s="51"/>
      <c r="L53" s="51"/>
      <c r="M53" s="51"/>
      <c r="N53" s="51"/>
      <c r="O53" s="51"/>
    </row>
    <row r="54" spans="1:15" ht="11.25" customHeight="1" x14ac:dyDescent="0.2">
      <c r="A54" s="2" t="s">
        <v>106</v>
      </c>
      <c r="B54" s="3"/>
      <c r="C54" s="3"/>
      <c r="D54" s="112">
        <v>6700</v>
      </c>
      <c r="E54" s="112">
        <v>6700</v>
      </c>
      <c r="F54" s="112">
        <v>6700</v>
      </c>
      <c r="G54" s="193"/>
      <c r="H54" s="51"/>
      <c r="I54" s="51"/>
      <c r="J54" s="51"/>
      <c r="K54" s="51"/>
      <c r="L54" s="51"/>
      <c r="M54" s="51"/>
      <c r="N54" s="51"/>
      <c r="O54" s="51"/>
    </row>
    <row r="55" spans="1:15" ht="24" customHeight="1" x14ac:dyDescent="0.2">
      <c r="A55" s="391" t="s">
        <v>6</v>
      </c>
      <c r="B55" s="391"/>
      <c r="C55" s="391"/>
      <c r="D55" s="114">
        <f>SUM(D32,D35,D39,D41,D44,D47,D49,D51)</f>
        <v>740000</v>
      </c>
      <c r="E55" s="114">
        <f>SUM(E32,E35,E39,E41,E44,E47,E49,E51)</f>
        <v>670000</v>
      </c>
      <c r="F55" s="119">
        <f>SUM(F32,F35,F39,F41,F44,F47,F49,F51)</f>
        <v>670000</v>
      </c>
      <c r="G55" s="193"/>
      <c r="H55" s="51"/>
      <c r="I55" s="51"/>
      <c r="J55" s="51"/>
      <c r="K55" s="51"/>
      <c r="L55" s="51"/>
      <c r="M55" s="51"/>
      <c r="N55" s="51"/>
      <c r="O55" s="51"/>
    </row>
    <row r="56" spans="1:15" ht="20.100000000000001" customHeight="1" x14ac:dyDescent="0.2">
      <c r="A56" s="431"/>
      <c r="B56" s="431"/>
      <c r="C56" s="431"/>
      <c r="D56" s="431"/>
      <c r="E56" s="431"/>
      <c r="F56" s="432"/>
      <c r="G56" s="193"/>
      <c r="H56" s="51"/>
      <c r="I56" s="51"/>
      <c r="J56" s="51"/>
      <c r="K56" s="51"/>
      <c r="L56" s="51"/>
      <c r="M56" s="51"/>
      <c r="N56" s="51"/>
      <c r="O56" s="51"/>
    </row>
    <row r="57" spans="1:15" ht="11.25" customHeight="1" x14ac:dyDescent="0.2">
      <c r="A57" s="424" t="s">
        <v>85</v>
      </c>
      <c r="B57" s="424"/>
      <c r="C57" s="424"/>
      <c r="D57" s="420" t="s">
        <v>52</v>
      </c>
      <c r="E57" s="420" t="s">
        <v>53</v>
      </c>
      <c r="F57" s="421" t="s">
        <v>54</v>
      </c>
      <c r="G57" s="193"/>
      <c r="H57" s="10"/>
      <c r="I57" s="51"/>
      <c r="J57" s="51"/>
      <c r="K57" s="51"/>
      <c r="L57" s="51"/>
      <c r="M57" s="51"/>
      <c r="N57" s="51"/>
      <c r="O57" s="51"/>
    </row>
    <row r="58" spans="1:15" ht="16.5" customHeight="1" x14ac:dyDescent="0.2">
      <c r="A58" s="424"/>
      <c r="B58" s="424"/>
      <c r="C58" s="424"/>
      <c r="D58" s="420"/>
      <c r="E58" s="420"/>
      <c r="F58" s="421"/>
      <c r="G58" s="193"/>
      <c r="H58" s="10"/>
      <c r="I58" s="51"/>
      <c r="J58" s="51"/>
      <c r="K58" s="51"/>
      <c r="L58" s="51"/>
      <c r="M58" s="51"/>
      <c r="N58" s="51"/>
      <c r="O58" s="51"/>
    </row>
    <row r="59" spans="1:15" ht="21.75" customHeight="1" x14ac:dyDescent="0.2">
      <c r="A59" s="424" t="s">
        <v>105</v>
      </c>
      <c r="B59" s="424"/>
      <c r="C59" s="424"/>
      <c r="D59" s="114">
        <v>60000</v>
      </c>
      <c r="E59" s="114">
        <v>60000</v>
      </c>
      <c r="F59" s="119">
        <v>60000</v>
      </c>
      <c r="G59" s="193"/>
      <c r="H59" s="10"/>
      <c r="I59" s="51"/>
      <c r="J59" s="51"/>
      <c r="K59" s="51"/>
      <c r="L59" s="51"/>
      <c r="M59" s="51"/>
      <c r="N59" s="51"/>
      <c r="O59" s="51"/>
    </row>
    <row r="60" spans="1:15" ht="10.5" customHeight="1" x14ac:dyDescent="0.2">
      <c r="A60" s="153" t="s">
        <v>204</v>
      </c>
      <c r="B60" s="152"/>
      <c r="C60" s="152"/>
      <c r="D60" s="312">
        <v>60000</v>
      </c>
      <c r="E60" s="313">
        <v>0</v>
      </c>
      <c r="F60" s="312">
        <v>0</v>
      </c>
      <c r="G60" s="247"/>
    </row>
    <row r="61" spans="1:15" ht="10.5" customHeight="1" x14ac:dyDescent="0.2">
      <c r="A61" s="2" t="s">
        <v>1</v>
      </c>
      <c r="B61" s="3"/>
      <c r="C61" s="3"/>
      <c r="D61" s="112">
        <v>0</v>
      </c>
      <c r="E61" s="112">
        <v>60000</v>
      </c>
      <c r="F61" s="112">
        <v>60000</v>
      </c>
      <c r="G61" s="193"/>
      <c r="H61" s="10"/>
      <c r="I61" s="51"/>
      <c r="J61" s="51"/>
      <c r="K61" s="51"/>
      <c r="L61" s="51"/>
      <c r="M61" s="51"/>
      <c r="N61" s="51"/>
      <c r="O61" s="51"/>
    </row>
    <row r="62" spans="1:15" ht="21" customHeight="1" x14ac:dyDescent="0.2">
      <c r="A62" s="424" t="s">
        <v>6</v>
      </c>
      <c r="B62" s="424"/>
      <c r="C62" s="424"/>
      <c r="D62" s="114">
        <v>60000</v>
      </c>
      <c r="E62" s="114">
        <v>60000</v>
      </c>
      <c r="F62" s="119">
        <v>60000</v>
      </c>
      <c r="G62" s="193"/>
      <c r="H62" s="10"/>
      <c r="I62" s="51"/>
      <c r="J62" s="51"/>
      <c r="K62" s="51"/>
      <c r="L62" s="51"/>
      <c r="M62" s="51"/>
      <c r="N62" s="51"/>
      <c r="O62" s="51"/>
    </row>
    <row r="63" spans="1:15" ht="20.100000000000001" customHeight="1" x14ac:dyDescent="0.2">
      <c r="A63" s="30"/>
      <c r="B63" s="159"/>
      <c r="C63" s="159"/>
      <c r="D63" s="131"/>
      <c r="E63" s="158"/>
      <c r="F63" s="158"/>
      <c r="G63" s="193"/>
      <c r="H63" s="51"/>
      <c r="I63" s="51"/>
      <c r="J63" s="51"/>
      <c r="K63" s="51"/>
      <c r="L63" s="51"/>
      <c r="M63" s="51"/>
      <c r="N63" s="51"/>
      <c r="O63" s="51"/>
    </row>
    <row r="64" spans="1:15" ht="9.75" customHeight="1" x14ac:dyDescent="0.2">
      <c r="A64" s="424" t="s">
        <v>84</v>
      </c>
      <c r="B64" s="424"/>
      <c r="C64" s="424"/>
      <c r="D64" s="420" t="s">
        <v>52</v>
      </c>
      <c r="E64" s="420" t="s">
        <v>53</v>
      </c>
      <c r="F64" s="421" t="s">
        <v>54</v>
      </c>
      <c r="G64" s="193"/>
      <c r="H64" s="51"/>
      <c r="I64" s="51"/>
      <c r="J64" s="51"/>
      <c r="K64" s="51"/>
      <c r="L64" s="51"/>
      <c r="M64" s="51"/>
      <c r="N64" s="51"/>
      <c r="O64" s="51"/>
    </row>
    <row r="65" spans="1:15" ht="17.25" customHeight="1" x14ac:dyDescent="0.2">
      <c r="A65" s="424"/>
      <c r="B65" s="424"/>
      <c r="C65" s="424"/>
      <c r="D65" s="420"/>
      <c r="E65" s="420"/>
      <c r="F65" s="421"/>
      <c r="G65" s="193"/>
      <c r="H65" s="51"/>
      <c r="I65" s="51"/>
      <c r="J65" s="51"/>
      <c r="K65" s="51"/>
      <c r="L65" s="51"/>
      <c r="M65" s="51"/>
      <c r="N65" s="51"/>
      <c r="O65" s="51"/>
    </row>
    <row r="66" spans="1:15" ht="26.25" customHeight="1" x14ac:dyDescent="0.2">
      <c r="A66" s="408" t="s">
        <v>104</v>
      </c>
      <c r="B66" s="409"/>
      <c r="C66" s="410"/>
      <c r="D66" s="114">
        <v>260000</v>
      </c>
      <c r="E66" s="114">
        <v>260000</v>
      </c>
      <c r="F66" s="119">
        <v>260000</v>
      </c>
      <c r="G66" s="193"/>
      <c r="H66" s="51"/>
      <c r="I66" s="51"/>
      <c r="J66" s="51"/>
      <c r="K66" s="51"/>
      <c r="L66" s="51"/>
      <c r="M66" s="51"/>
      <c r="N66" s="51"/>
      <c r="O66" s="51"/>
    </row>
    <row r="67" spans="1:15" ht="11.25" customHeight="1" x14ac:dyDescent="0.2">
      <c r="A67" s="2" t="s">
        <v>103</v>
      </c>
      <c r="B67" s="3"/>
      <c r="C67" s="3"/>
      <c r="D67" s="112">
        <v>14000</v>
      </c>
      <c r="E67" s="112">
        <v>14000</v>
      </c>
      <c r="F67" s="112">
        <v>14000</v>
      </c>
      <c r="G67" s="193"/>
      <c r="H67" s="51"/>
      <c r="I67" s="51"/>
      <c r="J67" s="51"/>
      <c r="K67" s="51"/>
      <c r="L67" s="51"/>
      <c r="M67" s="51"/>
      <c r="N67" s="51"/>
      <c r="O67" s="51"/>
    </row>
    <row r="68" spans="1:15" ht="12" customHeight="1" x14ac:dyDescent="0.2">
      <c r="A68" s="2" t="s">
        <v>99</v>
      </c>
      <c r="B68" s="3"/>
      <c r="C68" s="3"/>
      <c r="D68" s="112">
        <v>246000</v>
      </c>
      <c r="E68" s="112">
        <v>246000</v>
      </c>
      <c r="F68" s="112">
        <v>246000</v>
      </c>
      <c r="G68" s="193"/>
      <c r="H68" s="51"/>
      <c r="I68" s="51"/>
      <c r="J68" s="51"/>
      <c r="K68" s="51"/>
      <c r="L68" s="51"/>
      <c r="M68" s="51"/>
      <c r="N68" s="51"/>
      <c r="O68" s="51"/>
    </row>
    <row r="69" spans="1:15" ht="19.5" customHeight="1" x14ac:dyDescent="0.2">
      <c r="A69" s="391" t="s">
        <v>102</v>
      </c>
      <c r="B69" s="391"/>
      <c r="C69" s="391"/>
      <c r="D69" s="114">
        <v>400000</v>
      </c>
      <c r="E69" s="114">
        <v>400000</v>
      </c>
      <c r="F69" s="119">
        <v>400000</v>
      </c>
      <c r="G69" s="193"/>
      <c r="H69" s="51"/>
      <c r="I69" s="51"/>
      <c r="J69" s="51"/>
      <c r="K69" s="51"/>
      <c r="L69" s="51"/>
      <c r="M69" s="51"/>
      <c r="N69" s="51"/>
      <c r="O69" s="51"/>
    </row>
    <row r="70" spans="1:15" ht="9.75" customHeight="1" x14ac:dyDescent="0.2">
      <c r="A70" s="2" t="s">
        <v>1</v>
      </c>
      <c r="B70" s="3"/>
      <c r="C70" s="3"/>
      <c r="D70" s="112">
        <v>400000</v>
      </c>
      <c r="E70" s="112">
        <v>400000</v>
      </c>
      <c r="F70" s="112">
        <v>400000</v>
      </c>
      <c r="G70" s="247"/>
    </row>
    <row r="71" spans="1:15" ht="18.75" customHeight="1" x14ac:dyDescent="0.2">
      <c r="A71" s="391" t="s">
        <v>100</v>
      </c>
      <c r="B71" s="391"/>
      <c r="C71" s="391"/>
      <c r="D71" s="114">
        <v>60000</v>
      </c>
      <c r="E71" s="114">
        <v>40000</v>
      </c>
      <c r="F71" s="119">
        <v>40000</v>
      </c>
      <c r="G71" s="247"/>
    </row>
    <row r="72" spans="1:15" ht="10.5" customHeight="1" x14ac:dyDescent="0.2">
      <c r="A72" s="2" t="s">
        <v>99</v>
      </c>
      <c r="B72" s="3"/>
      <c r="C72" s="3"/>
      <c r="D72" s="112">
        <v>60000</v>
      </c>
      <c r="E72" s="112">
        <v>40000</v>
      </c>
      <c r="F72" s="112">
        <v>40000</v>
      </c>
      <c r="G72" s="247"/>
    </row>
    <row r="73" spans="1:15" ht="21" customHeight="1" x14ac:dyDescent="0.2">
      <c r="A73" s="391" t="s">
        <v>6</v>
      </c>
      <c r="B73" s="391"/>
      <c r="C73" s="391"/>
      <c r="D73" s="114">
        <f>SUM(D66,D69,D71)</f>
        <v>720000</v>
      </c>
      <c r="E73" s="114">
        <f>SUM(E66,E69,E71)</f>
        <v>700000</v>
      </c>
      <c r="F73" s="119">
        <f>SUM(F66,F69,F71)</f>
        <v>700000</v>
      </c>
      <c r="G73" s="247"/>
    </row>
    <row r="74" spans="1:15" ht="15" customHeight="1" x14ac:dyDescent="0.2">
      <c r="A74" s="204"/>
      <c r="B74" s="157"/>
      <c r="C74" s="157"/>
      <c r="D74" s="157"/>
      <c r="E74" s="156"/>
      <c r="F74" s="204"/>
      <c r="G74" s="247"/>
    </row>
    <row r="75" spans="1:15" ht="21" customHeight="1" x14ac:dyDescent="0.2">
      <c r="A75" s="424" t="s">
        <v>83</v>
      </c>
      <c r="B75" s="424"/>
      <c r="C75" s="424"/>
      <c r="D75" s="420" t="s">
        <v>52</v>
      </c>
      <c r="E75" s="420" t="s">
        <v>53</v>
      </c>
      <c r="F75" s="421" t="s">
        <v>54</v>
      </c>
      <c r="G75" s="247"/>
    </row>
    <row r="76" spans="1:15" ht="11.25" customHeight="1" x14ac:dyDescent="0.2">
      <c r="A76" s="424"/>
      <c r="B76" s="424"/>
      <c r="C76" s="424"/>
      <c r="D76" s="420"/>
      <c r="E76" s="420"/>
      <c r="F76" s="421"/>
      <c r="G76" s="247"/>
    </row>
    <row r="77" spans="1:15" ht="21" customHeight="1" x14ac:dyDescent="0.2">
      <c r="A77" s="424" t="s">
        <v>98</v>
      </c>
      <c r="B77" s="424"/>
      <c r="C77" s="424"/>
      <c r="D77" s="229">
        <v>10000</v>
      </c>
      <c r="E77" s="229">
        <v>2000</v>
      </c>
      <c r="F77" s="229">
        <v>2000</v>
      </c>
      <c r="G77" s="247"/>
    </row>
    <row r="78" spans="1:15" ht="12" customHeight="1" x14ac:dyDescent="0.2">
      <c r="A78" s="9" t="s">
        <v>21</v>
      </c>
      <c r="B78" s="88"/>
      <c r="C78" s="88"/>
      <c r="D78" s="123">
        <v>10000</v>
      </c>
      <c r="E78" s="123">
        <v>2000</v>
      </c>
      <c r="F78" s="123">
        <v>2000</v>
      </c>
      <c r="G78" s="247"/>
    </row>
    <row r="79" spans="1:15" ht="10.5" customHeight="1" x14ac:dyDescent="0.2">
      <c r="A79" s="230" t="s">
        <v>97</v>
      </c>
      <c r="B79" s="231"/>
      <c r="C79" s="231"/>
      <c r="D79" s="414">
        <v>20000</v>
      </c>
      <c r="E79" s="414">
        <v>20000</v>
      </c>
      <c r="F79" s="429">
        <v>20000</v>
      </c>
      <c r="G79" s="247"/>
    </row>
    <row r="80" spans="1:15" ht="12" customHeight="1" x14ac:dyDescent="0.2">
      <c r="A80" s="232" t="s">
        <v>96</v>
      </c>
      <c r="B80" s="233"/>
      <c r="C80" s="233"/>
      <c r="D80" s="415"/>
      <c r="E80" s="415"/>
      <c r="F80" s="430"/>
      <c r="G80" s="247"/>
    </row>
    <row r="81" spans="1:9" ht="12" customHeight="1" x14ac:dyDescent="0.2">
      <c r="A81" s="155" t="s">
        <v>5</v>
      </c>
      <c r="B81" s="10"/>
      <c r="C81" s="10"/>
      <c r="D81" s="154">
        <v>20000</v>
      </c>
      <c r="E81" s="154">
        <v>20000</v>
      </c>
      <c r="F81" s="154">
        <v>20000</v>
      </c>
      <c r="G81" s="247"/>
    </row>
    <row r="82" spans="1:9" ht="9.75" customHeight="1" x14ac:dyDescent="0.2">
      <c r="A82" s="230" t="s">
        <v>95</v>
      </c>
      <c r="B82" s="231"/>
      <c r="C82" s="231"/>
      <c r="D82" s="414">
        <v>25000</v>
      </c>
      <c r="E82" s="414">
        <v>25000</v>
      </c>
      <c r="F82" s="429">
        <v>25000</v>
      </c>
      <c r="G82" s="247"/>
    </row>
    <row r="83" spans="1:9" ht="12.75" customHeight="1" x14ac:dyDescent="0.2">
      <c r="A83" s="232" t="s">
        <v>94</v>
      </c>
      <c r="B83" s="233"/>
      <c r="C83" s="233"/>
      <c r="D83" s="415"/>
      <c r="E83" s="415"/>
      <c r="F83" s="430"/>
      <c r="G83" s="247"/>
    </row>
    <row r="84" spans="1:9" ht="12" customHeight="1" x14ac:dyDescent="0.2">
      <c r="A84" s="155" t="s">
        <v>1</v>
      </c>
      <c r="B84" s="10"/>
      <c r="C84" s="10"/>
      <c r="D84" s="154">
        <v>25000</v>
      </c>
      <c r="E84" s="154">
        <v>25000</v>
      </c>
      <c r="F84" s="154">
        <v>25000</v>
      </c>
      <c r="G84" s="247"/>
    </row>
    <row r="85" spans="1:9" ht="11.25" customHeight="1" x14ac:dyDescent="0.2">
      <c r="A85" s="425" t="s">
        <v>93</v>
      </c>
      <c r="B85" s="425"/>
      <c r="C85" s="425"/>
      <c r="D85" s="416">
        <v>15000</v>
      </c>
      <c r="E85" s="416">
        <v>15000</v>
      </c>
      <c r="F85" s="427">
        <v>15000</v>
      </c>
      <c r="G85" s="247"/>
    </row>
    <row r="86" spans="1:9" ht="9.75" customHeight="1" x14ac:dyDescent="0.2">
      <c r="A86" s="206" t="s">
        <v>92</v>
      </c>
      <c r="B86" s="207"/>
      <c r="C86" s="207"/>
      <c r="D86" s="417"/>
      <c r="E86" s="417"/>
      <c r="F86" s="428"/>
      <c r="G86" s="247"/>
    </row>
    <row r="87" spans="1:9" ht="9.75" customHeight="1" x14ac:dyDescent="0.2">
      <c r="A87" s="153" t="s">
        <v>1</v>
      </c>
      <c r="B87" s="152"/>
      <c r="C87" s="152"/>
      <c r="D87" s="151">
        <v>15000</v>
      </c>
      <c r="E87" s="151">
        <v>15000</v>
      </c>
      <c r="F87" s="151">
        <v>15000</v>
      </c>
      <c r="G87" s="247"/>
    </row>
    <row r="88" spans="1:9" ht="21" customHeight="1" x14ac:dyDescent="0.2">
      <c r="A88" s="206" t="s">
        <v>159</v>
      </c>
      <c r="B88" s="207"/>
      <c r="C88" s="207"/>
      <c r="D88" s="119">
        <v>40000</v>
      </c>
      <c r="E88" s="119">
        <v>0</v>
      </c>
      <c r="F88" s="119">
        <v>0</v>
      </c>
      <c r="G88" s="247"/>
      <c r="I88" s="214" t="s">
        <v>91</v>
      </c>
    </row>
    <row r="89" spans="1:9" ht="10.5" customHeight="1" x14ac:dyDescent="0.2">
      <c r="A89" s="153" t="s">
        <v>5</v>
      </c>
      <c r="B89" s="152"/>
      <c r="C89" s="152"/>
      <c r="D89" s="151">
        <v>40000</v>
      </c>
      <c r="E89" s="151">
        <v>0</v>
      </c>
      <c r="F89" s="151">
        <v>0</v>
      </c>
      <c r="G89" s="247"/>
    </row>
    <row r="90" spans="1:9" ht="20.25" customHeight="1" x14ac:dyDescent="0.2">
      <c r="A90" s="391" t="s">
        <v>6</v>
      </c>
      <c r="B90" s="391"/>
      <c r="C90" s="391"/>
      <c r="D90" s="114">
        <f>SUM(D77,D79,D82,D85,D88)</f>
        <v>110000</v>
      </c>
      <c r="E90" s="114">
        <f>SUM(E77,E79,E82,E85,E88)</f>
        <v>62000</v>
      </c>
      <c r="F90" s="119">
        <f>SUM(F77,F79,F82,F85,F88)</f>
        <v>62000</v>
      </c>
      <c r="G90" s="247"/>
    </row>
    <row r="91" spans="1:9" ht="16.5" customHeight="1" x14ac:dyDescent="0.2">
      <c r="A91" s="96"/>
      <c r="B91" s="41"/>
      <c r="C91" s="96"/>
      <c r="D91" s="150"/>
      <c r="E91" s="125"/>
      <c r="F91" s="185"/>
      <c r="G91" s="247"/>
    </row>
    <row r="92" spans="1:9" ht="25.5" customHeight="1" x14ac:dyDescent="0.2">
      <c r="A92" s="70" t="s">
        <v>82</v>
      </c>
      <c r="B92" s="71"/>
      <c r="C92" s="72"/>
      <c r="D92" s="149" t="s">
        <v>52</v>
      </c>
      <c r="E92" s="149" t="s">
        <v>53</v>
      </c>
      <c r="F92" s="148" t="s">
        <v>54</v>
      </c>
      <c r="G92" s="247"/>
    </row>
    <row r="93" spans="1:9" ht="18.75" customHeight="1" x14ac:dyDescent="0.2">
      <c r="A93" s="49" t="s">
        <v>90</v>
      </c>
      <c r="B93" s="38"/>
      <c r="C93" s="50"/>
      <c r="D93" s="234">
        <v>50000</v>
      </c>
      <c r="E93" s="234">
        <v>50000</v>
      </c>
      <c r="F93" s="250">
        <v>50000</v>
      </c>
      <c r="G93" s="247"/>
    </row>
    <row r="94" spans="1:9" ht="12" customHeight="1" x14ac:dyDescent="0.2">
      <c r="A94" s="28" t="s">
        <v>34</v>
      </c>
      <c r="B94" s="73"/>
      <c r="C94" s="73"/>
      <c r="D94" s="147">
        <v>50000</v>
      </c>
      <c r="E94" s="147">
        <v>50000</v>
      </c>
      <c r="F94" s="251">
        <v>50000</v>
      </c>
      <c r="G94" s="247"/>
    </row>
    <row r="95" spans="1:9" ht="21" customHeight="1" x14ac:dyDescent="0.2">
      <c r="A95" s="29" t="s">
        <v>6</v>
      </c>
      <c r="B95" s="85"/>
      <c r="C95" s="85"/>
      <c r="D95" s="146">
        <f>SUM(D93)</f>
        <v>50000</v>
      </c>
      <c r="E95" s="146">
        <f t="shared" ref="E95:F95" si="2">SUM(E93)</f>
        <v>50000</v>
      </c>
      <c r="F95" s="99">
        <f t="shared" si="2"/>
        <v>50000</v>
      </c>
      <c r="G95" s="247"/>
    </row>
    <row r="96" spans="1:9" ht="12" customHeight="1" x14ac:dyDescent="0.2">
      <c r="A96" s="7"/>
      <c r="B96" s="7"/>
      <c r="C96" s="7"/>
      <c r="D96" s="133"/>
      <c r="E96" s="26"/>
      <c r="F96" s="26"/>
      <c r="G96" s="247"/>
    </row>
    <row r="97" spans="1:7" ht="20.100000000000001" customHeight="1" x14ac:dyDescent="0.25">
      <c r="A97" s="426" t="s">
        <v>89</v>
      </c>
      <c r="B97" s="426"/>
      <c r="C97" s="426"/>
      <c r="D97" s="426"/>
      <c r="E97" s="426"/>
      <c r="F97" s="426"/>
      <c r="G97" s="247"/>
    </row>
    <row r="98" spans="1:7" ht="20.100000000000001" customHeight="1" x14ac:dyDescent="0.2">
      <c r="A98" s="418" t="s">
        <v>35</v>
      </c>
      <c r="B98" s="418"/>
      <c r="C98" s="418"/>
      <c r="D98" s="420" t="s">
        <v>52</v>
      </c>
      <c r="E98" s="420" t="s">
        <v>53</v>
      </c>
      <c r="F98" s="421" t="s">
        <v>54</v>
      </c>
      <c r="G98" s="247"/>
    </row>
    <row r="99" spans="1:7" ht="3.75" customHeight="1" x14ac:dyDescent="0.2">
      <c r="A99" s="206"/>
      <c r="B99" s="207"/>
      <c r="C99" s="207"/>
      <c r="D99" s="420"/>
      <c r="E99" s="420"/>
      <c r="F99" s="421"/>
      <c r="G99" s="247"/>
    </row>
    <row r="100" spans="1:7" ht="22.5" customHeight="1" x14ac:dyDescent="0.2">
      <c r="A100" s="419" t="s">
        <v>88</v>
      </c>
      <c r="B100" s="419"/>
      <c r="C100" s="419"/>
      <c r="D100" s="136">
        <f>D15</f>
        <v>10000</v>
      </c>
      <c r="E100" s="136">
        <f>E15</f>
        <v>10000</v>
      </c>
      <c r="F100" s="137">
        <f>F15</f>
        <v>10000</v>
      </c>
      <c r="G100" s="247"/>
    </row>
    <row r="101" spans="1:7" ht="21" customHeight="1" x14ac:dyDescent="0.2">
      <c r="A101" s="422" t="s">
        <v>87</v>
      </c>
      <c r="B101" s="422"/>
      <c r="C101" s="422"/>
      <c r="D101" s="136">
        <f>D28</f>
        <v>1273300</v>
      </c>
      <c r="E101" s="136">
        <f t="shared" ref="E101:F101" si="3">E28</f>
        <v>1273300</v>
      </c>
      <c r="F101" s="137">
        <f t="shared" si="3"/>
        <v>1273300</v>
      </c>
      <c r="G101" s="247"/>
    </row>
    <row r="102" spans="1:7" ht="25.5" customHeight="1" x14ac:dyDescent="0.2">
      <c r="A102" s="422" t="s">
        <v>86</v>
      </c>
      <c r="B102" s="422"/>
      <c r="C102" s="422"/>
      <c r="D102" s="136">
        <f>D55</f>
        <v>740000</v>
      </c>
      <c r="E102" s="136">
        <f t="shared" ref="E102:F102" si="4">E55</f>
        <v>670000</v>
      </c>
      <c r="F102" s="137">
        <f t="shared" si="4"/>
        <v>670000</v>
      </c>
      <c r="G102" s="247"/>
    </row>
    <row r="103" spans="1:7" ht="18" customHeight="1" x14ac:dyDescent="0.2">
      <c r="A103" s="400" t="s">
        <v>85</v>
      </c>
      <c r="B103" s="400"/>
      <c r="C103" s="400"/>
      <c r="D103" s="136">
        <f>D62</f>
        <v>60000</v>
      </c>
      <c r="E103" s="136">
        <f t="shared" ref="E103:F103" si="5">E62</f>
        <v>60000</v>
      </c>
      <c r="F103" s="137">
        <f t="shared" si="5"/>
        <v>60000</v>
      </c>
      <c r="G103" s="247"/>
    </row>
    <row r="104" spans="1:7" ht="18.75" customHeight="1" x14ac:dyDescent="0.2">
      <c r="A104" s="400" t="s">
        <v>84</v>
      </c>
      <c r="B104" s="400"/>
      <c r="C104" s="400"/>
      <c r="D104" s="136">
        <f>D73</f>
        <v>720000</v>
      </c>
      <c r="E104" s="136">
        <f t="shared" ref="E104:F104" si="6">E73</f>
        <v>700000</v>
      </c>
      <c r="F104" s="137">
        <f t="shared" si="6"/>
        <v>700000</v>
      </c>
      <c r="G104" s="247"/>
    </row>
    <row r="105" spans="1:7" ht="21" customHeight="1" x14ac:dyDescent="0.2">
      <c r="A105" s="423" t="s">
        <v>83</v>
      </c>
      <c r="B105" s="423"/>
      <c r="C105" s="423"/>
      <c r="D105" s="136">
        <f>D90</f>
        <v>110000</v>
      </c>
      <c r="E105" s="136">
        <f t="shared" ref="E105:F105" si="7">E90</f>
        <v>62000</v>
      </c>
      <c r="F105" s="137">
        <f t="shared" si="7"/>
        <v>62000</v>
      </c>
      <c r="G105" s="247"/>
    </row>
    <row r="106" spans="1:7" ht="21" customHeight="1" x14ac:dyDescent="0.2">
      <c r="A106" s="75" t="s">
        <v>82</v>
      </c>
      <c r="B106" s="145"/>
      <c r="C106" s="144"/>
      <c r="D106" s="143">
        <f>D95</f>
        <v>50000</v>
      </c>
      <c r="E106" s="143">
        <f t="shared" ref="E106:F106" si="8">E95</f>
        <v>50000</v>
      </c>
      <c r="F106" s="252">
        <f t="shared" si="8"/>
        <v>50000</v>
      </c>
      <c r="G106" s="247"/>
    </row>
    <row r="107" spans="1:7" ht="20.25" customHeight="1" x14ac:dyDescent="0.2">
      <c r="A107" s="413" t="s">
        <v>6</v>
      </c>
      <c r="B107" s="413"/>
      <c r="C107" s="413"/>
      <c r="D107" s="114">
        <f>SUM(D100:D106)</f>
        <v>2963300</v>
      </c>
      <c r="E107" s="114">
        <f t="shared" ref="E107:F107" si="9">SUM(E100:E106)</f>
        <v>2825300</v>
      </c>
      <c r="F107" s="119">
        <f t="shared" si="9"/>
        <v>2825300</v>
      </c>
      <c r="G107" s="247"/>
    </row>
    <row r="108" spans="1:7" ht="15" customHeight="1" x14ac:dyDescent="0.2">
      <c r="A108" s="204"/>
      <c r="B108" s="204"/>
      <c r="C108" s="204"/>
      <c r="D108" s="204"/>
      <c r="E108" s="204"/>
      <c r="F108" s="204"/>
      <c r="G108" s="247"/>
    </row>
    <row r="109" spans="1:7" ht="14.25" customHeight="1" x14ac:dyDescent="0.2">
      <c r="A109" s="204"/>
      <c r="B109" s="204"/>
      <c r="C109" s="204"/>
      <c r="D109" s="94"/>
      <c r="E109" s="94"/>
      <c r="F109" s="94"/>
      <c r="G109" s="247"/>
    </row>
    <row r="110" spans="1:7" ht="14.25" customHeight="1" x14ac:dyDescent="0.2">
      <c r="A110" s="418" t="s">
        <v>37</v>
      </c>
      <c r="B110" s="418"/>
      <c r="C110" s="418"/>
      <c r="D110" s="420" t="s">
        <v>52</v>
      </c>
      <c r="E110" s="420" t="s">
        <v>53</v>
      </c>
      <c r="F110" s="421" t="s">
        <v>54</v>
      </c>
      <c r="G110" s="247"/>
    </row>
    <row r="111" spans="1:7" ht="12" customHeight="1" x14ac:dyDescent="0.2">
      <c r="A111" s="206"/>
      <c r="B111" s="207"/>
      <c r="C111" s="207"/>
      <c r="D111" s="420"/>
      <c r="E111" s="420"/>
      <c r="F111" s="421"/>
      <c r="G111" s="247"/>
    </row>
    <row r="112" spans="1:7" ht="12" customHeight="1" x14ac:dyDescent="0.2">
      <c r="A112" s="141" t="s">
        <v>79</v>
      </c>
      <c r="B112" s="140"/>
      <c r="C112" s="140"/>
      <c r="D112" s="142">
        <v>434785.62</v>
      </c>
      <c r="E112" s="142">
        <v>0</v>
      </c>
      <c r="F112" s="142">
        <v>0</v>
      </c>
      <c r="G112" s="247"/>
    </row>
    <row r="113" spans="1:11" ht="12" customHeight="1" x14ac:dyDescent="0.2">
      <c r="A113" s="419" t="s">
        <v>81</v>
      </c>
      <c r="B113" s="419"/>
      <c r="C113" s="419"/>
      <c r="D113" s="142">
        <v>764249</v>
      </c>
      <c r="E113" s="142">
        <v>835449</v>
      </c>
      <c r="F113" s="142">
        <v>0</v>
      </c>
      <c r="G113" s="247"/>
    </row>
    <row r="114" spans="1:11" ht="12" customHeight="1" x14ac:dyDescent="0.2">
      <c r="A114" s="419" t="s">
        <v>77</v>
      </c>
      <c r="B114" s="419"/>
      <c r="C114" s="419"/>
      <c r="D114" s="136">
        <v>69703.38</v>
      </c>
      <c r="E114" s="136">
        <v>93612</v>
      </c>
      <c r="F114" s="137">
        <v>93612</v>
      </c>
      <c r="G114" s="247"/>
    </row>
    <row r="115" spans="1:11" ht="12" customHeight="1" x14ac:dyDescent="0.2">
      <c r="A115" s="411" t="s">
        <v>78</v>
      </c>
      <c r="B115" s="411"/>
      <c r="C115" s="411"/>
      <c r="D115" s="136">
        <v>1351942</v>
      </c>
      <c r="E115" s="136">
        <v>1553619</v>
      </c>
      <c r="F115" s="137">
        <v>2192188</v>
      </c>
      <c r="G115" s="247"/>
    </row>
    <row r="116" spans="1:11" x14ac:dyDescent="0.2">
      <c r="A116" s="412" t="s">
        <v>226</v>
      </c>
      <c r="B116" s="412"/>
      <c r="C116" s="412"/>
      <c r="D116" s="136">
        <v>288120</v>
      </c>
      <c r="E116" s="136">
        <v>288120</v>
      </c>
      <c r="F116" s="137">
        <v>485000</v>
      </c>
      <c r="G116" s="247"/>
    </row>
    <row r="117" spans="1:11" ht="12" customHeight="1" x14ac:dyDescent="0.2">
      <c r="A117" s="411" t="s">
        <v>39</v>
      </c>
      <c r="B117" s="411"/>
      <c r="C117" s="411"/>
      <c r="D117" s="136">
        <v>54500</v>
      </c>
      <c r="E117" s="136">
        <v>54500</v>
      </c>
      <c r="F117" s="137">
        <v>54500</v>
      </c>
      <c r="G117" s="247"/>
    </row>
    <row r="118" spans="1:11" ht="20.25" customHeight="1" x14ac:dyDescent="0.2">
      <c r="A118" s="413" t="s">
        <v>6</v>
      </c>
      <c r="B118" s="413"/>
      <c r="C118" s="413"/>
      <c r="D118" s="114">
        <f>SUM(D112:D117)</f>
        <v>2963300</v>
      </c>
      <c r="E118" s="114">
        <f>SUM(E112:E117)</f>
        <v>2825300</v>
      </c>
      <c r="F118" s="119">
        <f>SUM(F112:F117)</f>
        <v>2825300</v>
      </c>
      <c r="G118" s="247"/>
    </row>
    <row r="121" spans="1:11" x14ac:dyDescent="0.2">
      <c r="A121" s="214" t="s">
        <v>43</v>
      </c>
    </row>
    <row r="123" spans="1:11" x14ac:dyDescent="0.2">
      <c r="A123" s="204" t="s">
        <v>244</v>
      </c>
      <c r="B123" s="204"/>
      <c r="C123" s="204"/>
      <c r="D123" s="204"/>
      <c r="E123" s="204"/>
      <c r="F123" s="381"/>
      <c r="G123" s="204"/>
      <c r="H123" s="51"/>
      <c r="I123" s="51"/>
      <c r="J123" s="51"/>
      <c r="K123" s="51"/>
    </row>
    <row r="124" spans="1:11" x14ac:dyDescent="0.2">
      <c r="A124" s="204" t="s">
        <v>243</v>
      </c>
      <c r="B124" s="204"/>
      <c r="C124" s="204"/>
      <c r="D124" s="204"/>
      <c r="E124" s="204"/>
      <c r="F124" s="204"/>
      <c r="G124" s="204"/>
    </row>
    <row r="126" spans="1:11" x14ac:dyDescent="0.2">
      <c r="D126" s="204" t="s">
        <v>45</v>
      </c>
    </row>
    <row r="128" spans="1:11" x14ac:dyDescent="0.2">
      <c r="D128" s="204" t="s">
        <v>46</v>
      </c>
    </row>
  </sheetData>
  <sheetProtection selectLockedCells="1" selectUnlockedCells="1"/>
  <mergeCells count="81">
    <mergeCell ref="A4:F4"/>
    <mergeCell ref="A5:F5"/>
    <mergeCell ref="A8:F8"/>
    <mergeCell ref="A10:C11"/>
    <mergeCell ref="D10:D11"/>
    <mergeCell ref="E10:E11"/>
    <mergeCell ref="F10:F11"/>
    <mergeCell ref="A12:C12"/>
    <mergeCell ref="A15:C15"/>
    <mergeCell ref="A16:F16"/>
    <mergeCell ref="A17:C18"/>
    <mergeCell ref="D17:D18"/>
    <mergeCell ref="E17:E18"/>
    <mergeCell ref="F17:F18"/>
    <mergeCell ref="A32:C32"/>
    <mergeCell ref="A19:C19"/>
    <mergeCell ref="A28:C28"/>
    <mergeCell ref="A29:F29"/>
    <mergeCell ref="A30:C31"/>
    <mergeCell ref="D30:D31"/>
    <mergeCell ref="E30:E31"/>
    <mergeCell ref="F30:F31"/>
    <mergeCell ref="A62:C62"/>
    <mergeCell ref="A35:C35"/>
    <mergeCell ref="A39:C39"/>
    <mergeCell ref="A47:C47"/>
    <mergeCell ref="A51:C51"/>
    <mergeCell ref="A55:C55"/>
    <mergeCell ref="A56:F56"/>
    <mergeCell ref="A57:C58"/>
    <mergeCell ref="D57:D58"/>
    <mergeCell ref="E57:E58"/>
    <mergeCell ref="F57:F58"/>
    <mergeCell ref="A59:C59"/>
    <mergeCell ref="A44:C44"/>
    <mergeCell ref="F75:F76"/>
    <mergeCell ref="A64:C65"/>
    <mergeCell ref="D64:D65"/>
    <mergeCell ref="E64:E65"/>
    <mergeCell ref="F64:F65"/>
    <mergeCell ref="A66:C66"/>
    <mergeCell ref="A69:C69"/>
    <mergeCell ref="A71:C71"/>
    <mergeCell ref="A73:C73"/>
    <mergeCell ref="A75:C76"/>
    <mergeCell ref="D75:D76"/>
    <mergeCell ref="E75:E76"/>
    <mergeCell ref="A77:C77"/>
    <mergeCell ref="A85:C85"/>
    <mergeCell ref="A90:C90"/>
    <mergeCell ref="A97:F97"/>
    <mergeCell ref="A98:C98"/>
    <mergeCell ref="D98:D99"/>
    <mergeCell ref="E98:E99"/>
    <mergeCell ref="F98:F99"/>
    <mergeCell ref="F85:F86"/>
    <mergeCell ref="E85:E86"/>
    <mergeCell ref="E82:E83"/>
    <mergeCell ref="F82:F83"/>
    <mergeCell ref="F79:F80"/>
    <mergeCell ref="E79:E80"/>
    <mergeCell ref="E110:E111"/>
    <mergeCell ref="F110:F111"/>
    <mergeCell ref="A100:C100"/>
    <mergeCell ref="A101:C101"/>
    <mergeCell ref="A102:C102"/>
    <mergeCell ref="A103:C103"/>
    <mergeCell ref="A104:C104"/>
    <mergeCell ref="A105:C105"/>
    <mergeCell ref="A115:C115"/>
    <mergeCell ref="A116:C116"/>
    <mergeCell ref="A118:C118"/>
    <mergeCell ref="D79:D80"/>
    <mergeCell ref="D82:D83"/>
    <mergeCell ref="D85:D86"/>
    <mergeCell ref="A107:C107"/>
    <mergeCell ref="A110:C110"/>
    <mergeCell ref="A113:C113"/>
    <mergeCell ref="A114:C114"/>
    <mergeCell ref="A117:C117"/>
    <mergeCell ref="D110:D111"/>
  </mergeCells>
  <pageMargins left="0.25" right="0.25" top="0.75" bottom="0.75" header="0.51180555555555551" footer="0.51180555555555551"/>
  <pageSetup paperSize="9" firstPageNumber="0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S55"/>
  <sheetViews>
    <sheetView topLeftCell="A21" zoomScale="120" zoomScaleNormal="120" workbookViewId="0">
      <selection activeCell="A53" sqref="A53"/>
    </sheetView>
  </sheetViews>
  <sheetFormatPr defaultColWidth="9.140625" defaultRowHeight="12.75" x14ac:dyDescent="0.2"/>
  <cols>
    <col min="1" max="3" width="9.140625" style="214"/>
    <col min="4" max="5" width="15.85546875" style="214" customWidth="1"/>
    <col min="6" max="6" width="15.5703125" style="214" customWidth="1"/>
    <col min="7" max="7" width="13.7109375" style="214" customWidth="1"/>
    <col min="8" max="16384" width="9.140625" style="214"/>
  </cols>
  <sheetData>
    <row r="2" spans="1:19" x14ac:dyDescent="0.2">
      <c r="A2" s="404" t="s">
        <v>130</v>
      </c>
      <c r="B2" s="438"/>
      <c r="C2" s="438"/>
      <c r="D2" s="438"/>
      <c r="E2" s="438"/>
      <c r="F2" s="438"/>
      <c r="G2" s="438"/>
    </row>
    <row r="3" spans="1:19" x14ac:dyDescent="0.2">
      <c r="A3" s="405" t="s">
        <v>129</v>
      </c>
      <c r="B3" s="439"/>
      <c r="C3" s="439"/>
      <c r="D3" s="439"/>
      <c r="E3" s="439"/>
      <c r="F3" s="439"/>
      <c r="G3" s="439"/>
    </row>
    <row r="4" spans="1:19" ht="15" customHeight="1" x14ac:dyDescent="0.2"/>
    <row r="5" spans="1:19" ht="13.5" customHeight="1" x14ac:dyDescent="0.2">
      <c r="A5" s="382" t="s">
        <v>128</v>
      </c>
      <c r="B5" s="382"/>
      <c r="C5" s="382"/>
      <c r="D5" s="382"/>
      <c r="E5" s="382"/>
      <c r="F5" s="382"/>
      <c r="G5" s="382"/>
      <c r="H5" s="118"/>
    </row>
    <row r="6" spans="1:19" ht="25.5" customHeight="1" x14ac:dyDescent="0.2">
      <c r="A6" s="382"/>
      <c r="B6" s="382"/>
      <c r="C6" s="382"/>
      <c r="D6" s="382"/>
      <c r="E6" s="382"/>
      <c r="F6" s="382"/>
      <c r="G6" s="382"/>
      <c r="I6" s="212"/>
    </row>
    <row r="7" spans="1:19" ht="11.25" customHeight="1" x14ac:dyDescent="0.2">
      <c r="A7" s="406"/>
      <c r="B7" s="406"/>
      <c r="C7" s="406"/>
      <c r="D7" s="406"/>
      <c r="E7" s="420" t="s">
        <v>52</v>
      </c>
      <c r="F7" s="440" t="s">
        <v>53</v>
      </c>
      <c r="G7" s="441" t="s">
        <v>54</v>
      </c>
    </row>
    <row r="8" spans="1:19" ht="9" customHeight="1" x14ac:dyDescent="0.2">
      <c r="A8" s="406"/>
      <c r="B8" s="406"/>
      <c r="C8" s="406"/>
      <c r="D8" s="406"/>
      <c r="E8" s="420"/>
      <c r="F8" s="440"/>
      <c r="G8" s="441"/>
    </row>
    <row r="9" spans="1:19" ht="19.5" customHeight="1" x14ac:dyDescent="0.2">
      <c r="A9" s="391" t="s">
        <v>127</v>
      </c>
      <c r="B9" s="391"/>
      <c r="C9" s="391"/>
      <c r="D9" s="391"/>
      <c r="E9" s="114">
        <v>130000</v>
      </c>
      <c r="F9" s="114">
        <v>58304</v>
      </c>
      <c r="G9" s="237">
        <v>100000</v>
      </c>
    </row>
    <row r="10" spans="1:19" ht="11.25" customHeight="1" x14ac:dyDescent="0.2">
      <c r="A10" s="2" t="s">
        <v>126</v>
      </c>
      <c r="B10" s="3"/>
      <c r="C10" s="3"/>
      <c r="D10" s="121"/>
      <c r="E10" s="112">
        <v>130000</v>
      </c>
      <c r="F10" s="113">
        <v>58304</v>
      </c>
      <c r="G10" s="122">
        <v>100000</v>
      </c>
    </row>
    <row r="11" spans="1:19" ht="19.5" customHeight="1" x14ac:dyDescent="0.2">
      <c r="A11" s="199" t="s">
        <v>213</v>
      </c>
      <c r="B11" s="4"/>
      <c r="C11" s="4"/>
      <c r="D11" s="5"/>
      <c r="E11" s="114">
        <v>60000</v>
      </c>
      <c r="F11" s="114">
        <v>0</v>
      </c>
      <c r="G11" s="237">
        <v>0</v>
      </c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</row>
    <row r="12" spans="1:19" ht="12.75" customHeight="1" x14ac:dyDescent="0.2">
      <c r="A12" s="2" t="s">
        <v>125</v>
      </c>
      <c r="B12" s="3"/>
      <c r="C12" s="3"/>
      <c r="D12" s="121"/>
      <c r="E12" s="112">
        <v>60000</v>
      </c>
      <c r="F12" s="113">
        <v>0</v>
      </c>
      <c r="G12" s="122">
        <v>0</v>
      </c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</row>
    <row r="13" spans="1:19" ht="20.25" customHeight="1" x14ac:dyDescent="0.2">
      <c r="A13" s="199" t="s">
        <v>214</v>
      </c>
      <c r="B13" s="4"/>
      <c r="C13" s="4"/>
      <c r="D13" s="5"/>
      <c r="E13" s="114">
        <v>0</v>
      </c>
      <c r="F13" s="114">
        <v>400000</v>
      </c>
      <c r="G13" s="237">
        <v>0</v>
      </c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</row>
    <row r="14" spans="1:19" ht="12" customHeight="1" x14ac:dyDescent="0.2">
      <c r="A14" s="2" t="s">
        <v>21</v>
      </c>
      <c r="B14" s="3"/>
      <c r="C14" s="3"/>
      <c r="D14" s="121"/>
      <c r="E14" s="113">
        <v>0</v>
      </c>
      <c r="F14" s="113">
        <v>400000</v>
      </c>
      <c r="G14" s="122">
        <v>0</v>
      </c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</row>
    <row r="15" spans="1:19" ht="21.75" customHeight="1" x14ac:dyDescent="0.2">
      <c r="A15" s="199" t="s">
        <v>215</v>
      </c>
      <c r="B15" s="4"/>
      <c r="C15" s="4"/>
      <c r="D15" s="5"/>
      <c r="E15" s="119">
        <v>0</v>
      </c>
      <c r="F15" s="114">
        <v>200000</v>
      </c>
      <c r="G15" s="237">
        <v>0</v>
      </c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</row>
    <row r="16" spans="1:19" ht="9.75" customHeight="1" x14ac:dyDescent="0.2">
      <c r="A16" s="2" t="s">
        <v>5</v>
      </c>
      <c r="B16" s="3"/>
      <c r="C16" s="3"/>
      <c r="D16" s="121"/>
      <c r="E16" s="112">
        <v>0</v>
      </c>
      <c r="F16" s="113">
        <v>100000</v>
      </c>
      <c r="G16" s="122">
        <v>0</v>
      </c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</row>
    <row r="17" spans="1:19" ht="9.75" customHeight="1" x14ac:dyDescent="0.2">
      <c r="A17" s="2" t="s">
        <v>223</v>
      </c>
      <c r="B17" s="3"/>
      <c r="C17" s="3"/>
      <c r="D17" s="121"/>
      <c r="E17" s="112">
        <v>0</v>
      </c>
      <c r="F17" s="113">
        <v>100000</v>
      </c>
      <c r="G17" s="122">
        <v>0</v>
      </c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</row>
    <row r="18" spans="1:19" ht="21.75" customHeight="1" x14ac:dyDescent="0.2">
      <c r="A18" s="199" t="s">
        <v>216</v>
      </c>
      <c r="B18" s="4"/>
      <c r="C18" s="4"/>
      <c r="D18" s="5"/>
      <c r="E18" s="114">
        <v>530000</v>
      </c>
      <c r="F18" s="114">
        <v>0</v>
      </c>
      <c r="G18" s="237">
        <v>0</v>
      </c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</row>
    <row r="19" spans="1:19" ht="10.5" customHeight="1" x14ac:dyDescent="0.2">
      <c r="A19" s="2" t="s">
        <v>125</v>
      </c>
      <c r="B19" s="3"/>
      <c r="C19" s="3"/>
      <c r="D19" s="121"/>
      <c r="E19" s="112">
        <v>410000</v>
      </c>
      <c r="F19" s="113">
        <v>0</v>
      </c>
      <c r="G19" s="122">
        <v>0</v>
      </c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</row>
    <row r="20" spans="1:19" ht="9.75" customHeight="1" x14ac:dyDescent="0.2">
      <c r="A20" s="2" t="s">
        <v>160</v>
      </c>
      <c r="B20" s="3"/>
      <c r="C20" s="3"/>
      <c r="D20" s="121"/>
      <c r="E20" s="112">
        <v>120000</v>
      </c>
      <c r="F20" s="113">
        <v>0</v>
      </c>
      <c r="G20" s="122">
        <v>0</v>
      </c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</row>
    <row r="21" spans="1:19" ht="19.5" customHeight="1" x14ac:dyDescent="0.2">
      <c r="A21" s="199" t="s">
        <v>217</v>
      </c>
      <c r="B21" s="4"/>
      <c r="C21" s="4"/>
      <c r="D21" s="5"/>
      <c r="E21" s="114">
        <v>50000</v>
      </c>
      <c r="F21" s="114">
        <v>0</v>
      </c>
      <c r="G21" s="237">
        <v>0</v>
      </c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</row>
    <row r="22" spans="1:19" ht="13.5" customHeight="1" x14ac:dyDescent="0.2">
      <c r="A22" s="2" t="s">
        <v>21</v>
      </c>
      <c r="B22" s="3"/>
      <c r="C22" s="3"/>
      <c r="D22" s="121"/>
      <c r="E22" s="112">
        <v>50000</v>
      </c>
      <c r="F22" s="113">
        <v>0</v>
      </c>
      <c r="G22" s="122">
        <v>0</v>
      </c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</row>
    <row r="23" spans="1:19" ht="13.5" customHeight="1" x14ac:dyDescent="0.2">
      <c r="A23" s="2" t="s">
        <v>124</v>
      </c>
      <c r="B23" s="3"/>
      <c r="C23" s="3"/>
      <c r="D23" s="121"/>
      <c r="E23" s="112"/>
      <c r="F23" s="113"/>
      <c r="G23" s="122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</row>
    <row r="24" spans="1:19" ht="19.5" customHeight="1" x14ac:dyDescent="0.2">
      <c r="A24" s="199" t="s">
        <v>218</v>
      </c>
      <c r="B24" s="4"/>
      <c r="C24" s="4"/>
      <c r="D24" s="5"/>
      <c r="E24" s="119">
        <v>80000</v>
      </c>
      <c r="F24" s="194">
        <v>130000</v>
      </c>
      <c r="G24" s="242">
        <v>0</v>
      </c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</row>
    <row r="25" spans="1:19" ht="11.25" customHeight="1" x14ac:dyDescent="0.2">
      <c r="A25" s="2" t="s">
        <v>154</v>
      </c>
      <c r="B25" s="3"/>
      <c r="C25" s="3"/>
      <c r="D25" s="121"/>
      <c r="E25" s="112">
        <v>80000</v>
      </c>
      <c r="F25" s="164">
        <v>130000</v>
      </c>
      <c r="G25" s="243">
        <v>0</v>
      </c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</row>
    <row r="26" spans="1:19" ht="23.25" customHeight="1" x14ac:dyDescent="0.2">
      <c r="A26" s="199" t="s">
        <v>219</v>
      </c>
      <c r="B26" s="4"/>
      <c r="C26" s="4"/>
      <c r="D26" s="5"/>
      <c r="E26" s="119">
        <v>20000</v>
      </c>
      <c r="F26" s="194">
        <v>96880</v>
      </c>
      <c r="G26" s="242">
        <v>0</v>
      </c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</row>
    <row r="27" spans="1:19" ht="10.5" customHeight="1" x14ac:dyDescent="0.2">
      <c r="A27" s="2" t="s">
        <v>155</v>
      </c>
      <c r="B27" s="3"/>
      <c r="C27" s="3"/>
      <c r="D27" s="121"/>
      <c r="E27" s="112">
        <v>20000</v>
      </c>
      <c r="F27" s="164">
        <v>96880</v>
      </c>
      <c r="G27" s="243">
        <v>0</v>
      </c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</row>
    <row r="28" spans="1:19" ht="23.25" customHeight="1" x14ac:dyDescent="0.2">
      <c r="A28" s="199" t="s">
        <v>220</v>
      </c>
      <c r="B28" s="4"/>
      <c r="C28" s="4"/>
      <c r="D28" s="5"/>
      <c r="E28" s="119">
        <v>730000</v>
      </c>
      <c r="F28" s="194">
        <v>0</v>
      </c>
      <c r="G28" s="242">
        <v>0</v>
      </c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</row>
    <row r="29" spans="1:19" ht="12.75" customHeight="1" x14ac:dyDescent="0.2">
      <c r="A29" s="2" t="s">
        <v>224</v>
      </c>
      <c r="B29" s="4"/>
      <c r="C29" s="4"/>
      <c r="D29" s="5"/>
      <c r="E29" s="112">
        <v>200000</v>
      </c>
      <c r="F29" s="164">
        <v>0</v>
      </c>
      <c r="G29" s="243">
        <v>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</row>
    <row r="30" spans="1:19" ht="12" customHeight="1" x14ac:dyDescent="0.2">
      <c r="A30" s="2" t="s">
        <v>23</v>
      </c>
      <c r="B30" s="3"/>
      <c r="C30" s="3"/>
      <c r="D30" s="121"/>
      <c r="E30" s="291">
        <v>200000</v>
      </c>
      <c r="F30" s="164">
        <v>0</v>
      </c>
      <c r="G30" s="243">
        <v>0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</row>
    <row r="31" spans="1:19" ht="12" customHeight="1" x14ac:dyDescent="0.2">
      <c r="A31" s="2" t="s">
        <v>164</v>
      </c>
      <c r="B31" s="3"/>
      <c r="C31" s="3"/>
      <c r="D31" s="121"/>
      <c r="E31" s="291">
        <v>330000</v>
      </c>
      <c r="F31" s="164">
        <v>0</v>
      </c>
      <c r="G31" s="243">
        <v>0</v>
      </c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</row>
    <row r="32" spans="1:19" ht="21" customHeight="1" x14ac:dyDescent="0.2">
      <c r="A32" s="199" t="s">
        <v>221</v>
      </c>
      <c r="B32" s="4"/>
      <c r="C32" s="4"/>
      <c r="D32" s="5"/>
      <c r="E32" s="119">
        <v>200000</v>
      </c>
      <c r="F32" s="194">
        <v>0</v>
      </c>
      <c r="G32" s="242">
        <v>0</v>
      </c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</row>
    <row r="33" spans="1:19" ht="12" customHeight="1" x14ac:dyDescent="0.2">
      <c r="A33" s="2" t="s">
        <v>224</v>
      </c>
      <c r="B33" s="3"/>
      <c r="C33" s="3"/>
      <c r="D33" s="121"/>
      <c r="E33" s="112">
        <v>46000</v>
      </c>
      <c r="F33" s="164">
        <v>0</v>
      </c>
      <c r="G33" s="243">
        <v>0</v>
      </c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</row>
    <row r="34" spans="1:19" ht="12" customHeight="1" x14ac:dyDescent="0.2">
      <c r="A34" s="2" t="s">
        <v>154</v>
      </c>
      <c r="B34" s="3"/>
      <c r="C34" s="3"/>
      <c r="D34" s="121"/>
      <c r="E34" s="112">
        <v>154000</v>
      </c>
      <c r="F34" s="164">
        <v>0</v>
      </c>
      <c r="G34" s="243">
        <v>0</v>
      </c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</row>
    <row r="35" spans="1:19" ht="21.75" customHeight="1" x14ac:dyDescent="0.2">
      <c r="A35" s="199" t="s">
        <v>222</v>
      </c>
      <c r="B35" s="4"/>
      <c r="C35" s="4"/>
      <c r="D35" s="5"/>
      <c r="E35" s="119">
        <v>330000</v>
      </c>
      <c r="F35" s="194">
        <v>0</v>
      </c>
      <c r="G35" s="242">
        <v>0</v>
      </c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</row>
    <row r="36" spans="1:19" ht="10.5" customHeight="1" x14ac:dyDescent="0.2">
      <c r="A36" s="2" t="s">
        <v>23</v>
      </c>
      <c r="B36" s="3"/>
      <c r="C36" s="3"/>
      <c r="D36" s="121"/>
      <c r="E36" s="112">
        <v>330000</v>
      </c>
      <c r="F36" s="164">
        <v>0</v>
      </c>
      <c r="G36" s="243">
        <v>0</v>
      </c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</row>
    <row r="37" spans="1:19" ht="21" customHeight="1" x14ac:dyDescent="0.2">
      <c r="A37" s="391" t="s">
        <v>6</v>
      </c>
      <c r="B37" s="391"/>
      <c r="C37" s="391"/>
      <c r="D37" s="391"/>
      <c r="E37" s="114">
        <f>SUM(E9,E11,E13,E15,E18,E21,E24,E26,E28,E32,E35)</f>
        <v>2130000</v>
      </c>
      <c r="F37" s="114">
        <f>SUM(F9,F11,F13,F15,F18,F21,F24,F26,F28,F32,F35)</f>
        <v>885184</v>
      </c>
      <c r="G37" s="114">
        <f>SUM(G9,G11,G13,G15,G18,G21,G24,G26,G28,G32,G35)</f>
        <v>100000</v>
      </c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</row>
    <row r="38" spans="1:19" ht="18.75" customHeight="1" x14ac:dyDescent="0.2">
      <c r="A38" s="442"/>
      <c r="B38" s="442"/>
      <c r="C38" s="442"/>
      <c r="D38" s="442"/>
      <c r="E38" s="442"/>
      <c r="F38" s="442"/>
      <c r="G38" s="442"/>
    </row>
    <row r="39" spans="1:19" ht="15.75" customHeight="1" x14ac:dyDescent="0.2">
      <c r="A39" s="418" t="s">
        <v>37</v>
      </c>
      <c r="B39" s="418"/>
      <c r="C39" s="418"/>
      <c r="D39" s="418"/>
      <c r="E39" s="420" t="s">
        <v>52</v>
      </c>
      <c r="F39" s="420" t="s">
        <v>53</v>
      </c>
      <c r="G39" s="440" t="s">
        <v>54</v>
      </c>
    </row>
    <row r="40" spans="1:19" ht="7.5" customHeight="1" x14ac:dyDescent="0.2">
      <c r="A40" s="206"/>
      <c r="B40" s="207"/>
      <c r="C40" s="207"/>
      <c r="D40" s="197"/>
      <c r="E40" s="420"/>
      <c r="F40" s="420"/>
      <c r="G40" s="443"/>
    </row>
    <row r="41" spans="1:19" ht="12" customHeight="1" x14ac:dyDescent="0.2">
      <c r="A41" s="57" t="s">
        <v>79</v>
      </c>
      <c r="B41" s="13"/>
      <c r="C41" s="13"/>
      <c r="D41" s="14"/>
      <c r="E41" s="137">
        <v>130000</v>
      </c>
      <c r="F41" s="137">
        <v>58304</v>
      </c>
      <c r="G41" s="163">
        <v>100000</v>
      </c>
    </row>
    <row r="42" spans="1:19" ht="12.75" customHeight="1" x14ac:dyDescent="0.2">
      <c r="A42" s="57" t="s">
        <v>78</v>
      </c>
      <c r="B42" s="13"/>
      <c r="C42" s="13"/>
      <c r="D42" s="14"/>
      <c r="E42" s="137">
        <v>580000</v>
      </c>
      <c r="F42" s="137">
        <v>500000</v>
      </c>
      <c r="G42" s="163">
        <v>0</v>
      </c>
    </row>
    <row r="43" spans="1:19" ht="12.75" customHeight="1" x14ac:dyDescent="0.2">
      <c r="A43" s="57" t="s">
        <v>42</v>
      </c>
      <c r="B43" s="13"/>
      <c r="C43" s="13"/>
      <c r="D43" s="14"/>
      <c r="E43" s="136">
        <v>724000</v>
      </c>
      <c r="F43" s="137">
        <v>226880</v>
      </c>
      <c r="G43" s="163">
        <v>0</v>
      </c>
    </row>
    <row r="44" spans="1:19" ht="12.75" customHeight="1" x14ac:dyDescent="0.2">
      <c r="A44" s="57" t="s">
        <v>80</v>
      </c>
      <c r="B44" s="13"/>
      <c r="C44" s="13"/>
      <c r="D44" s="14"/>
      <c r="E44" s="137">
        <v>366000</v>
      </c>
      <c r="F44" s="137">
        <v>0</v>
      </c>
      <c r="G44" s="163">
        <v>0</v>
      </c>
    </row>
    <row r="45" spans="1:19" ht="12" customHeight="1" x14ac:dyDescent="0.2">
      <c r="A45" s="57" t="s">
        <v>41</v>
      </c>
      <c r="B45" s="13"/>
      <c r="C45" s="13"/>
      <c r="D45" s="14"/>
      <c r="E45" s="137">
        <v>330000</v>
      </c>
      <c r="F45" s="137">
        <v>0</v>
      </c>
      <c r="G45" s="163">
        <v>0</v>
      </c>
    </row>
    <row r="46" spans="1:19" ht="12" customHeight="1" x14ac:dyDescent="0.2">
      <c r="A46" s="57" t="s">
        <v>228</v>
      </c>
      <c r="B46" s="13"/>
      <c r="C46" s="13"/>
      <c r="D46" s="14"/>
      <c r="E46" s="137">
        <v>0</v>
      </c>
      <c r="F46" s="137">
        <v>100000</v>
      </c>
      <c r="G46" s="163">
        <v>0</v>
      </c>
    </row>
    <row r="47" spans="1:19" ht="17.25" customHeight="1" x14ac:dyDescent="0.2">
      <c r="A47" s="391" t="s">
        <v>6</v>
      </c>
      <c r="B47" s="391"/>
      <c r="C47" s="391"/>
      <c r="D47" s="391"/>
      <c r="E47" s="114">
        <f>SUM(E41:E46)</f>
        <v>2130000</v>
      </c>
      <c r="F47" s="114">
        <f t="shared" ref="F47:G47" si="0">SUM(F41:F46)</f>
        <v>885184</v>
      </c>
      <c r="G47" s="114">
        <f t="shared" si="0"/>
        <v>100000</v>
      </c>
    </row>
    <row r="48" spans="1:19" ht="12.75" customHeight="1" x14ac:dyDescent="0.2">
      <c r="A48" s="444"/>
      <c r="B48" s="444"/>
      <c r="C48" s="444"/>
      <c r="D48" s="444"/>
    </row>
    <row r="49" spans="1:10" ht="22.5" customHeight="1" x14ac:dyDescent="0.2">
      <c r="A49" s="438" t="s">
        <v>43</v>
      </c>
      <c r="B49" s="438"/>
      <c r="C49" s="438"/>
      <c r="D49" s="438"/>
    </row>
    <row r="50" spans="1:10" ht="11.25" customHeight="1" x14ac:dyDescent="0.2">
      <c r="A50" s="444"/>
      <c r="B50" s="444"/>
      <c r="C50" s="444"/>
      <c r="D50" s="444"/>
      <c r="J50" s="214" t="s">
        <v>124</v>
      </c>
    </row>
    <row r="51" spans="1:10" ht="12" customHeight="1" x14ac:dyDescent="0.2">
      <c r="A51" s="404" t="s">
        <v>237</v>
      </c>
      <c r="B51" s="404"/>
      <c r="C51" s="404"/>
      <c r="D51" s="404"/>
      <c r="E51" s="404"/>
      <c r="F51" s="404"/>
      <c r="G51" s="404"/>
    </row>
    <row r="52" spans="1:10" ht="15" customHeight="1" x14ac:dyDescent="0.2">
      <c r="A52" s="404" t="s">
        <v>238</v>
      </c>
      <c r="B52" s="404"/>
      <c r="C52" s="404"/>
      <c r="D52" s="404"/>
      <c r="E52" s="204"/>
      <c r="F52" s="204"/>
      <c r="G52" s="204"/>
    </row>
    <row r="53" spans="1:10" x14ac:dyDescent="0.2">
      <c r="E53" s="204" t="s">
        <v>45</v>
      </c>
    </row>
    <row r="55" spans="1:10" x14ac:dyDescent="0.2">
      <c r="E55" s="204" t="s">
        <v>46</v>
      </c>
    </row>
  </sheetData>
  <sheetProtection selectLockedCells="1" selectUnlockedCells="1"/>
  <mergeCells count="21">
    <mergeCell ref="A51:G51"/>
    <mergeCell ref="A52:D52"/>
    <mergeCell ref="A47:D47"/>
    <mergeCell ref="A48:D48"/>
    <mergeCell ref="A49:D49"/>
    <mergeCell ref="A50:D50"/>
    <mergeCell ref="A9:D9"/>
    <mergeCell ref="A37:D37"/>
    <mergeCell ref="A38:G38"/>
    <mergeCell ref="A39:D39"/>
    <mergeCell ref="E39:E40"/>
    <mergeCell ref="F39:F40"/>
    <mergeCell ref="G39:G40"/>
    <mergeCell ref="A2:G2"/>
    <mergeCell ref="A3:G3"/>
    <mergeCell ref="A5:G5"/>
    <mergeCell ref="A6:G6"/>
    <mergeCell ref="A7:D8"/>
    <mergeCell ref="E7:E8"/>
    <mergeCell ref="F7:F8"/>
    <mergeCell ref="G7:G8"/>
  </mergeCells>
  <pageMargins left="0.35416666666666669" right="0.39374999999999999" top="0.98402777777777772" bottom="0.98402777777777772" header="0.51180555555555551" footer="0.51180555555555551"/>
  <pageSetup paperSize="9" firstPageNumber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0"/>
  <sheetViews>
    <sheetView topLeftCell="A21" zoomScale="130" zoomScaleNormal="130" workbookViewId="0">
      <selection activeCell="C40" sqref="C40"/>
    </sheetView>
  </sheetViews>
  <sheetFormatPr defaultColWidth="9.140625" defaultRowHeight="12.75" x14ac:dyDescent="0.2"/>
  <cols>
    <col min="1" max="3" width="9.140625" style="214"/>
    <col min="4" max="4" width="19.42578125" style="214" customWidth="1"/>
    <col min="5" max="5" width="13.140625" style="214" customWidth="1"/>
    <col min="6" max="6" width="13.7109375" style="214" customWidth="1"/>
    <col min="7" max="7" width="12.7109375" style="214" customWidth="1"/>
    <col min="8" max="16384" width="9.140625" style="214"/>
  </cols>
  <sheetData>
    <row r="1" spans="1:9" ht="6" customHeight="1" x14ac:dyDescent="0.2"/>
    <row r="2" spans="1:9" ht="6" customHeight="1" x14ac:dyDescent="0.2"/>
    <row r="3" spans="1:9" x14ac:dyDescent="0.2">
      <c r="A3" s="404" t="s">
        <v>130</v>
      </c>
      <c r="B3" s="438"/>
      <c r="C3" s="438"/>
      <c r="D3" s="438"/>
      <c r="E3" s="438"/>
      <c r="F3" s="438"/>
      <c r="G3" s="438"/>
    </row>
    <row r="4" spans="1:9" x14ac:dyDescent="0.2">
      <c r="A4" s="405" t="s">
        <v>163</v>
      </c>
      <c r="B4" s="405"/>
      <c r="C4" s="405"/>
      <c r="D4" s="405"/>
      <c r="E4" s="405"/>
      <c r="F4" s="405"/>
    </row>
    <row r="5" spans="1:9" ht="5.25" customHeight="1" x14ac:dyDescent="0.2"/>
    <row r="6" spans="1:9" ht="6.75" customHeight="1" x14ac:dyDescent="0.2"/>
    <row r="7" spans="1:9" ht="9" customHeight="1" x14ac:dyDescent="0.2">
      <c r="A7" s="382" t="s">
        <v>139</v>
      </c>
      <c r="B7" s="382"/>
      <c r="C7" s="382"/>
      <c r="D7" s="382"/>
      <c r="E7" s="382"/>
      <c r="F7" s="382"/>
      <c r="G7" s="118"/>
      <c r="H7" s="118"/>
    </row>
    <row r="8" spans="1:9" ht="3" customHeight="1" x14ac:dyDescent="0.2">
      <c r="A8" s="382"/>
      <c r="B8" s="382"/>
      <c r="C8" s="382"/>
      <c r="D8" s="382"/>
      <c r="E8" s="382"/>
      <c r="F8" s="382"/>
      <c r="I8" s="212"/>
    </row>
    <row r="9" spans="1:9" ht="7.5" customHeight="1" x14ac:dyDescent="0.2"/>
    <row r="10" spans="1:9" ht="12.75" customHeight="1" x14ac:dyDescent="0.2">
      <c r="A10" s="437" t="s">
        <v>138</v>
      </c>
      <c r="B10" s="437"/>
      <c r="C10" s="437"/>
      <c r="D10" s="437"/>
      <c r="E10" s="445" t="s">
        <v>52</v>
      </c>
      <c r="F10" s="440" t="s">
        <v>53</v>
      </c>
      <c r="G10" s="421" t="s">
        <v>54</v>
      </c>
      <c r="H10" s="247"/>
    </row>
    <row r="11" spans="1:9" ht="12" customHeight="1" x14ac:dyDescent="0.2">
      <c r="A11" s="437"/>
      <c r="B11" s="437"/>
      <c r="C11" s="437"/>
      <c r="D11" s="437"/>
      <c r="E11" s="445"/>
      <c r="F11" s="440"/>
      <c r="G11" s="421"/>
      <c r="H11" s="247"/>
    </row>
    <row r="12" spans="1:9" ht="20.100000000000001" customHeight="1" x14ac:dyDescent="0.2">
      <c r="A12" s="391" t="s">
        <v>137</v>
      </c>
      <c r="B12" s="391"/>
      <c r="C12" s="391"/>
      <c r="D12" s="391"/>
      <c r="E12" s="119">
        <v>50000</v>
      </c>
      <c r="F12" s="114">
        <v>50000</v>
      </c>
      <c r="G12" s="119">
        <v>50000</v>
      </c>
      <c r="H12" s="248"/>
    </row>
    <row r="13" spans="1:9" ht="11.25" customHeight="1" x14ac:dyDescent="0.2">
      <c r="A13" s="2" t="s">
        <v>136</v>
      </c>
      <c r="B13" s="138"/>
      <c r="C13" s="138"/>
      <c r="D13" s="139"/>
      <c r="E13" s="112">
        <v>21200</v>
      </c>
      <c r="F13" s="113">
        <v>21200</v>
      </c>
      <c r="G13" s="112">
        <v>21200</v>
      </c>
      <c r="H13" s="248"/>
    </row>
    <row r="14" spans="1:9" ht="10.5" customHeight="1" x14ac:dyDescent="0.2">
      <c r="A14" s="2" t="s">
        <v>135</v>
      </c>
      <c r="B14" s="138"/>
      <c r="C14" s="138"/>
      <c r="D14" s="139"/>
      <c r="E14" s="112">
        <v>28800</v>
      </c>
      <c r="F14" s="113">
        <v>0</v>
      </c>
      <c r="G14" s="112">
        <v>0</v>
      </c>
      <c r="H14" s="248"/>
    </row>
    <row r="15" spans="1:9" ht="10.5" customHeight="1" x14ac:dyDescent="0.2">
      <c r="A15" s="2" t="s">
        <v>134</v>
      </c>
      <c r="B15" s="138"/>
      <c r="C15" s="138"/>
      <c r="D15" s="139"/>
      <c r="E15" s="112">
        <v>0</v>
      </c>
      <c r="F15" s="113">
        <v>28800</v>
      </c>
      <c r="G15" s="112">
        <v>28800</v>
      </c>
      <c r="H15" s="248"/>
    </row>
    <row r="16" spans="1:9" s="180" customFormat="1" ht="18.75" customHeight="1" x14ac:dyDescent="0.2">
      <c r="A16" s="98" t="s">
        <v>133</v>
      </c>
      <c r="B16" s="183"/>
      <c r="C16" s="183"/>
      <c r="D16" s="182"/>
      <c r="E16" s="190">
        <v>0</v>
      </c>
      <c r="F16" s="181">
        <v>20000</v>
      </c>
      <c r="G16" s="190">
        <v>50000</v>
      </c>
      <c r="H16" s="249"/>
    </row>
    <row r="17" spans="1:8" ht="9.75" customHeight="1" x14ac:dyDescent="0.2">
      <c r="A17" s="9" t="s">
        <v>132</v>
      </c>
      <c r="B17" s="179"/>
      <c r="C17" s="179"/>
      <c r="D17" s="178"/>
      <c r="E17" s="123">
        <v>0</v>
      </c>
      <c r="F17" s="124">
        <v>20000</v>
      </c>
      <c r="G17" s="123">
        <v>50000</v>
      </c>
      <c r="H17" s="248"/>
    </row>
    <row r="18" spans="1:8" ht="21" customHeight="1" x14ac:dyDescent="0.2">
      <c r="A18" s="11" t="s">
        <v>131</v>
      </c>
      <c r="B18" s="8"/>
      <c r="C18" s="8"/>
      <c r="D18" s="12"/>
      <c r="E18" s="192">
        <v>160000</v>
      </c>
      <c r="F18" s="76">
        <v>0</v>
      </c>
      <c r="G18" s="99">
        <v>0</v>
      </c>
      <c r="H18" s="248"/>
    </row>
    <row r="19" spans="1:8" ht="10.5" customHeight="1" x14ac:dyDescent="0.2">
      <c r="A19" s="28" t="s">
        <v>211</v>
      </c>
      <c r="B19" s="175"/>
      <c r="C19" s="175"/>
      <c r="D19" s="177"/>
      <c r="E19" s="176">
        <v>100000</v>
      </c>
      <c r="F19" s="77">
        <v>0</v>
      </c>
      <c r="G19" s="100">
        <v>0</v>
      </c>
      <c r="H19" s="248"/>
    </row>
    <row r="20" spans="1:8" ht="10.5" customHeight="1" x14ac:dyDescent="0.2">
      <c r="A20" s="116" t="s">
        <v>126</v>
      </c>
      <c r="B20" s="175"/>
      <c r="C20" s="174"/>
      <c r="D20" s="174"/>
      <c r="E20" s="77">
        <v>60000</v>
      </c>
      <c r="F20" s="173">
        <v>0</v>
      </c>
      <c r="G20" s="191">
        <v>0</v>
      </c>
      <c r="H20" s="248"/>
    </row>
    <row r="21" spans="1:8" ht="20.25" customHeight="1" x14ac:dyDescent="0.2">
      <c r="A21" s="235" t="s">
        <v>148</v>
      </c>
      <c r="B21" s="7"/>
      <c r="C21" s="90"/>
      <c r="D21" s="90"/>
      <c r="E21" s="171">
        <v>60000</v>
      </c>
      <c r="F21" s="171">
        <v>0</v>
      </c>
      <c r="G21" s="236">
        <v>0</v>
      </c>
      <c r="H21" s="248"/>
    </row>
    <row r="22" spans="1:8" ht="10.5" customHeight="1" x14ac:dyDescent="0.2">
      <c r="A22" s="186" t="s">
        <v>153</v>
      </c>
      <c r="B22" s="175"/>
      <c r="C22" s="174"/>
      <c r="D22" s="174"/>
      <c r="E22" s="173">
        <v>60000</v>
      </c>
      <c r="F22" s="173">
        <v>0</v>
      </c>
      <c r="G22" s="191">
        <v>0</v>
      </c>
      <c r="H22" s="248"/>
    </row>
    <row r="23" spans="1:8" ht="20.25" customHeight="1" x14ac:dyDescent="0.2">
      <c r="A23" s="172" t="s">
        <v>6</v>
      </c>
      <c r="B23" s="7"/>
      <c r="C23" s="90"/>
      <c r="D23" s="90"/>
      <c r="E23" s="171">
        <f>SUM(E12,E16,E18,E21)</f>
        <v>270000</v>
      </c>
      <c r="F23" s="171">
        <f>SUM(F12,F16,F18,F21)</f>
        <v>70000</v>
      </c>
      <c r="G23" s="236">
        <f>SUM(G12,G16,G18,G21)</f>
        <v>100000</v>
      </c>
      <c r="H23" s="248"/>
    </row>
    <row r="24" spans="1:8" ht="15.75" customHeight="1" x14ac:dyDescent="0.2">
      <c r="A24" s="7"/>
      <c r="B24" s="83"/>
      <c r="C24" s="7"/>
      <c r="D24" s="7"/>
      <c r="E24" s="67"/>
      <c r="F24" s="67"/>
      <c r="G24" s="67"/>
      <c r="H24" s="161"/>
    </row>
    <row r="25" spans="1:8" ht="0.75" customHeight="1" x14ac:dyDescent="0.2">
      <c r="A25" s="170"/>
      <c r="B25" s="169"/>
      <c r="C25" s="169"/>
      <c r="D25" s="169"/>
      <c r="E25" s="168"/>
      <c r="F25" s="168"/>
      <c r="G25" s="168"/>
    </row>
    <row r="26" spans="1:8" ht="24" customHeight="1" x14ac:dyDescent="0.2">
      <c r="A26" s="391" t="s">
        <v>37</v>
      </c>
      <c r="B26" s="413"/>
      <c r="C26" s="413"/>
      <c r="D26" s="413"/>
      <c r="E26" s="167" t="s">
        <v>52</v>
      </c>
      <c r="F26" s="166" t="s">
        <v>53</v>
      </c>
      <c r="G26" s="166" t="s">
        <v>54</v>
      </c>
    </row>
    <row r="27" spans="1:8" ht="12" customHeight="1" x14ac:dyDescent="0.2">
      <c r="A27" s="57" t="s">
        <v>79</v>
      </c>
      <c r="B27" s="138"/>
      <c r="C27" s="138"/>
      <c r="D27" s="139"/>
      <c r="E27" s="137">
        <v>60000</v>
      </c>
      <c r="F27" s="136">
        <v>0</v>
      </c>
      <c r="G27" s="165">
        <v>0</v>
      </c>
    </row>
    <row r="28" spans="1:8" ht="12" customHeight="1" x14ac:dyDescent="0.2">
      <c r="A28" s="57" t="s">
        <v>81</v>
      </c>
      <c r="B28" s="138"/>
      <c r="C28" s="138"/>
      <c r="D28" s="139"/>
      <c r="E28" s="137">
        <v>100000</v>
      </c>
      <c r="F28" s="137">
        <v>28800</v>
      </c>
      <c r="G28" s="163">
        <v>28800</v>
      </c>
    </row>
    <row r="29" spans="1:8" ht="12" customHeight="1" x14ac:dyDescent="0.2">
      <c r="A29" s="57" t="s">
        <v>227</v>
      </c>
      <c r="B29" s="138"/>
      <c r="C29" s="138"/>
      <c r="D29" s="139"/>
      <c r="E29" s="137">
        <v>21200</v>
      </c>
      <c r="F29" s="137">
        <v>21200</v>
      </c>
      <c r="G29" s="163">
        <v>21200</v>
      </c>
    </row>
    <row r="30" spans="1:8" ht="11.25" customHeight="1" x14ac:dyDescent="0.2">
      <c r="A30" s="57" t="s">
        <v>78</v>
      </c>
      <c r="B30" s="138"/>
      <c r="C30" s="138"/>
      <c r="D30" s="138"/>
      <c r="E30" s="163">
        <v>88800</v>
      </c>
      <c r="F30" s="163">
        <v>20000</v>
      </c>
      <c r="G30" s="163">
        <v>50000</v>
      </c>
    </row>
    <row r="31" spans="1:8" ht="20.25" customHeight="1" x14ac:dyDescent="0.2">
      <c r="A31" s="391" t="s">
        <v>6</v>
      </c>
      <c r="B31" s="391"/>
      <c r="C31" s="391"/>
      <c r="D31" s="391"/>
      <c r="E31" s="125">
        <f>SUM(E27:E30)</f>
        <v>270000</v>
      </c>
      <c r="F31" s="125">
        <f>SUM(F27:F30)</f>
        <v>70000</v>
      </c>
      <c r="G31" s="125">
        <f>SUM(G27:G30)</f>
        <v>100000</v>
      </c>
    </row>
    <row r="32" spans="1:8" ht="7.5" customHeight="1" x14ac:dyDescent="0.2">
      <c r="A32" s="444"/>
      <c r="B32" s="444"/>
      <c r="C32" s="444"/>
      <c r="D32" s="444"/>
      <c r="E32" s="212"/>
      <c r="F32" s="212"/>
    </row>
    <row r="33" spans="1:5" x14ac:dyDescent="0.2">
      <c r="A33" s="444"/>
      <c r="B33" s="444"/>
      <c r="C33" s="444"/>
      <c r="D33" s="444"/>
    </row>
    <row r="34" spans="1:5" x14ac:dyDescent="0.2">
      <c r="A34" s="214" t="s">
        <v>43</v>
      </c>
    </row>
    <row r="35" spans="1:5" ht="7.5" customHeight="1" x14ac:dyDescent="0.2"/>
    <row r="36" spans="1:5" x14ac:dyDescent="0.2">
      <c r="A36" s="204" t="s">
        <v>240</v>
      </c>
    </row>
    <row r="37" spans="1:5" x14ac:dyDescent="0.2">
      <c r="A37" s="214" t="s">
        <v>238</v>
      </c>
    </row>
    <row r="38" spans="1:5" x14ac:dyDescent="0.2">
      <c r="E38" s="204" t="s">
        <v>45</v>
      </c>
    </row>
    <row r="40" spans="1:5" x14ac:dyDescent="0.2">
      <c r="E40" s="204" t="s">
        <v>46</v>
      </c>
    </row>
  </sheetData>
  <sheetProtection selectLockedCells="1" selectUnlockedCells="1"/>
  <mergeCells count="13">
    <mergeCell ref="A3:G3"/>
    <mergeCell ref="A4:F4"/>
    <mergeCell ref="A7:F7"/>
    <mergeCell ref="A8:F8"/>
    <mergeCell ref="A10:D11"/>
    <mergeCell ref="E10:E11"/>
    <mergeCell ref="F10:F11"/>
    <mergeCell ref="G10:G11"/>
    <mergeCell ref="A26:D26"/>
    <mergeCell ref="A31:D31"/>
    <mergeCell ref="A32:D32"/>
    <mergeCell ref="A33:D33"/>
    <mergeCell ref="A12:D12"/>
  </mergeCells>
  <pageMargins left="0.35416666666666669" right="0.39374999999999999" top="0.98402777777777772" bottom="0.98402777777777772" header="0.51180555555555551" footer="0.51180555555555551"/>
  <pageSetup paperSize="9" firstPageNumber="0" orientation="portrait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L34"/>
  <sheetViews>
    <sheetView zoomScale="130" zoomScaleNormal="130" workbookViewId="0">
      <selection activeCell="A30" sqref="A30"/>
    </sheetView>
  </sheetViews>
  <sheetFormatPr defaultColWidth="9.140625" defaultRowHeight="12.75" x14ac:dyDescent="0.2"/>
  <cols>
    <col min="1" max="3" width="9.140625" style="214"/>
    <col min="4" max="4" width="22.42578125" style="214" customWidth="1"/>
    <col min="5" max="5" width="15.42578125" style="214" customWidth="1"/>
    <col min="6" max="7" width="14" style="214" customWidth="1"/>
    <col min="8" max="16384" width="9.140625" style="214"/>
  </cols>
  <sheetData>
    <row r="2" spans="1:12" x14ac:dyDescent="0.2">
      <c r="A2" s="204" t="s">
        <v>145</v>
      </c>
      <c r="B2" s="204"/>
      <c r="C2" s="204"/>
      <c r="D2" s="204"/>
      <c r="E2" s="204"/>
      <c r="F2" s="204"/>
      <c r="G2" s="204"/>
    </row>
    <row r="3" spans="1:12" x14ac:dyDescent="0.2">
      <c r="A3" s="204" t="s">
        <v>146</v>
      </c>
      <c r="B3" s="204"/>
      <c r="C3" s="204"/>
      <c r="D3" s="204"/>
      <c r="E3" s="204"/>
      <c r="F3" s="204"/>
      <c r="G3" s="204"/>
    </row>
    <row r="4" spans="1:12" ht="9" customHeight="1" x14ac:dyDescent="0.2">
      <c r="A4" s="404"/>
      <c r="B4" s="404"/>
      <c r="C4" s="404"/>
      <c r="D4" s="404"/>
      <c r="E4" s="404"/>
      <c r="F4" s="404"/>
      <c r="G4" s="404"/>
    </row>
    <row r="5" spans="1:12" ht="36.75" customHeight="1" x14ac:dyDescent="0.2">
      <c r="A5" s="448" t="s">
        <v>144</v>
      </c>
      <c r="B5" s="448"/>
      <c r="C5" s="448"/>
      <c r="D5" s="448"/>
      <c r="E5" s="448"/>
      <c r="F5" s="448"/>
      <c r="G5" s="118"/>
      <c r="H5" s="118"/>
    </row>
    <row r="6" spans="1:12" ht="2.25" customHeight="1" x14ac:dyDescent="0.2">
      <c r="A6" s="215"/>
      <c r="B6" s="200"/>
      <c r="C6" s="200"/>
      <c r="D6" s="200"/>
      <c r="E6" s="200"/>
      <c r="F6" s="200"/>
      <c r="G6" s="118"/>
      <c r="H6" s="118"/>
    </row>
    <row r="7" spans="1:12" ht="6.75" customHeight="1" x14ac:dyDescent="0.2"/>
    <row r="8" spans="1:12" ht="17.25" customHeight="1" x14ac:dyDescent="0.2">
      <c r="A8" s="406"/>
      <c r="B8" s="406"/>
      <c r="C8" s="406"/>
      <c r="D8" s="406"/>
      <c r="E8" s="420" t="s">
        <v>52</v>
      </c>
      <c r="F8" s="440" t="s">
        <v>53</v>
      </c>
      <c r="G8" s="441" t="s">
        <v>54</v>
      </c>
    </row>
    <row r="9" spans="1:12" ht="10.5" customHeight="1" x14ac:dyDescent="0.2">
      <c r="A9" s="406"/>
      <c r="B9" s="406"/>
      <c r="C9" s="406"/>
      <c r="D9" s="406"/>
      <c r="E9" s="420"/>
      <c r="F9" s="440"/>
      <c r="G9" s="441"/>
      <c r="H9" s="51"/>
      <c r="I9" s="51"/>
      <c r="J9" s="51"/>
      <c r="K9" s="51"/>
      <c r="L9" s="51"/>
    </row>
    <row r="10" spans="1:12" ht="22.5" customHeight="1" x14ac:dyDescent="0.2">
      <c r="A10" s="391" t="s">
        <v>143</v>
      </c>
      <c r="B10" s="391"/>
      <c r="C10" s="391"/>
      <c r="D10" s="391"/>
      <c r="E10" s="185">
        <v>40000</v>
      </c>
      <c r="F10" s="125">
        <v>460000</v>
      </c>
      <c r="G10" s="237">
        <v>265000</v>
      </c>
      <c r="H10" s="51"/>
      <c r="I10" s="51"/>
      <c r="J10" s="51"/>
      <c r="K10" s="51"/>
      <c r="L10" s="51"/>
    </row>
    <row r="11" spans="1:12" ht="10.5" customHeight="1" x14ac:dyDescent="0.2">
      <c r="A11" s="199" t="s">
        <v>152</v>
      </c>
      <c r="B11" s="4"/>
      <c r="C11" s="4"/>
      <c r="D11" s="5"/>
      <c r="E11" s="112">
        <v>40000</v>
      </c>
      <c r="F11" s="122">
        <v>0</v>
      </c>
      <c r="G11" s="122">
        <v>0</v>
      </c>
      <c r="H11" s="51"/>
      <c r="I11" s="51"/>
      <c r="J11" s="51"/>
      <c r="K11" s="51"/>
      <c r="L11" s="51"/>
    </row>
    <row r="12" spans="1:12" ht="10.5" customHeight="1" x14ac:dyDescent="0.2">
      <c r="A12" s="2" t="s">
        <v>212</v>
      </c>
      <c r="B12" s="4"/>
      <c r="C12" s="4"/>
      <c r="D12" s="5"/>
      <c r="E12" s="112">
        <v>0</v>
      </c>
      <c r="F12" s="122">
        <v>460000</v>
      </c>
      <c r="G12" s="122">
        <v>265000</v>
      </c>
      <c r="H12" s="51"/>
      <c r="I12" s="51"/>
      <c r="J12" s="51"/>
      <c r="K12" s="51"/>
      <c r="L12" s="51"/>
    </row>
    <row r="13" spans="1:12" ht="19.5" customHeight="1" x14ac:dyDescent="0.2">
      <c r="A13" s="199" t="s">
        <v>142</v>
      </c>
      <c r="B13" s="4"/>
      <c r="C13" s="4"/>
      <c r="D13" s="5"/>
      <c r="E13" s="119">
        <v>35000</v>
      </c>
      <c r="F13" s="237">
        <v>35000</v>
      </c>
      <c r="G13" s="237">
        <v>35000</v>
      </c>
      <c r="H13" s="51"/>
      <c r="I13" s="51"/>
      <c r="J13" s="51"/>
      <c r="K13" s="51"/>
      <c r="L13" s="51"/>
    </row>
    <row r="14" spans="1:12" ht="10.5" customHeight="1" x14ac:dyDescent="0.2">
      <c r="A14" s="199" t="s">
        <v>152</v>
      </c>
      <c r="B14" s="4"/>
      <c r="C14" s="4"/>
      <c r="D14" s="5"/>
      <c r="E14" s="112">
        <v>35000</v>
      </c>
      <c r="F14" s="122">
        <v>35000</v>
      </c>
      <c r="G14" s="122">
        <v>35000</v>
      </c>
      <c r="H14" s="51"/>
      <c r="I14" s="51"/>
      <c r="J14" s="51"/>
      <c r="K14" s="51"/>
      <c r="L14" s="51"/>
    </row>
    <row r="15" spans="1:12" ht="18.75" customHeight="1" x14ac:dyDescent="0.2">
      <c r="A15" s="199" t="s">
        <v>141</v>
      </c>
      <c r="B15" s="4"/>
      <c r="C15" s="4"/>
      <c r="D15" s="5"/>
      <c r="E15" s="119">
        <v>80000</v>
      </c>
      <c r="F15" s="119">
        <v>80000</v>
      </c>
      <c r="G15" s="237">
        <v>80000</v>
      </c>
      <c r="H15" s="120"/>
      <c r="I15" s="51"/>
      <c r="J15" s="51"/>
      <c r="K15" s="51"/>
      <c r="L15" s="51"/>
    </row>
    <row r="16" spans="1:12" ht="11.25" customHeight="1" x14ac:dyDescent="0.2">
      <c r="A16" s="199" t="s">
        <v>150</v>
      </c>
      <c r="B16" s="4"/>
      <c r="C16" s="4"/>
      <c r="D16" s="5"/>
      <c r="E16" s="112">
        <v>80000</v>
      </c>
      <c r="F16" s="112">
        <v>80000</v>
      </c>
      <c r="G16" s="122">
        <v>80000</v>
      </c>
      <c r="H16" s="120"/>
      <c r="I16" s="51"/>
      <c r="J16" s="51"/>
      <c r="K16" s="51"/>
      <c r="L16" s="51"/>
    </row>
    <row r="17" spans="1:12" ht="21.75" customHeight="1" x14ac:dyDescent="0.2">
      <c r="A17" s="238" t="s">
        <v>151</v>
      </c>
      <c r="B17" s="15"/>
      <c r="C17" s="15"/>
      <c r="D17" s="239"/>
      <c r="E17" s="188">
        <v>60000</v>
      </c>
      <c r="F17" s="218">
        <v>6000</v>
      </c>
      <c r="G17" s="244">
        <v>6000</v>
      </c>
      <c r="H17" s="120"/>
      <c r="I17" s="51"/>
      <c r="J17" s="51"/>
      <c r="K17" s="51"/>
      <c r="L17" s="51"/>
    </row>
    <row r="18" spans="1:12" ht="10.5" customHeight="1" x14ac:dyDescent="0.2">
      <c r="A18" s="184" t="s">
        <v>140</v>
      </c>
      <c r="B18" s="175"/>
      <c r="C18" s="175"/>
      <c r="D18" s="177"/>
      <c r="E18" s="176">
        <v>60000</v>
      </c>
      <c r="F18" s="77">
        <v>6000</v>
      </c>
      <c r="G18" s="77">
        <v>6000</v>
      </c>
      <c r="H18" s="120"/>
      <c r="I18" s="51"/>
      <c r="J18" s="51"/>
      <c r="K18" s="51"/>
      <c r="L18" s="51"/>
    </row>
    <row r="19" spans="1:12" ht="21" customHeight="1" x14ac:dyDescent="0.2">
      <c r="A19" s="413" t="s">
        <v>6</v>
      </c>
      <c r="B19" s="413"/>
      <c r="C19" s="413"/>
      <c r="D19" s="413"/>
      <c r="E19" s="125">
        <f>SUM(E10,E13,E15,E17)</f>
        <v>215000</v>
      </c>
      <c r="F19" s="125">
        <f>SUM(F10,F13,F15,F17)</f>
        <v>581000</v>
      </c>
      <c r="G19" s="245">
        <f>SUM(G10,G13,G15,G17)</f>
        <v>386000</v>
      </c>
      <c r="H19" s="120"/>
      <c r="I19" s="51"/>
      <c r="J19" s="51"/>
      <c r="K19" s="51"/>
      <c r="L19" s="51"/>
    </row>
    <row r="20" spans="1:12" ht="14.25" customHeight="1" x14ac:dyDescent="0.2">
      <c r="A20" s="442"/>
      <c r="B20" s="442"/>
      <c r="C20" s="442"/>
      <c r="D20" s="442"/>
      <c r="E20" s="442"/>
      <c r="F20" s="442"/>
      <c r="G20" s="246"/>
      <c r="H20" s="51"/>
      <c r="I20" s="51"/>
      <c r="J20" s="51"/>
      <c r="K20" s="51"/>
      <c r="L20" s="51"/>
    </row>
    <row r="21" spans="1:12" ht="15" customHeight="1" x14ac:dyDescent="0.2">
      <c r="A21" s="418" t="s">
        <v>37</v>
      </c>
      <c r="B21" s="418"/>
      <c r="C21" s="418"/>
      <c r="D21" s="418"/>
      <c r="E21" s="420" t="s">
        <v>52</v>
      </c>
      <c r="F21" s="440" t="s">
        <v>53</v>
      </c>
      <c r="G21" s="441" t="s">
        <v>54</v>
      </c>
    </row>
    <row r="22" spans="1:12" ht="5.25" customHeight="1" x14ac:dyDescent="0.2">
      <c r="A22" s="206"/>
      <c r="B22" s="207"/>
      <c r="C22" s="207"/>
      <c r="D22" s="197"/>
      <c r="E22" s="447"/>
      <c r="F22" s="443"/>
      <c r="G22" s="446"/>
    </row>
    <row r="23" spans="1:12" ht="11.25" customHeight="1" x14ac:dyDescent="0.2">
      <c r="A23" s="57" t="s">
        <v>79</v>
      </c>
      <c r="B23" s="13"/>
      <c r="C23" s="13"/>
      <c r="D23" s="13"/>
      <c r="E23" s="163">
        <v>215000</v>
      </c>
      <c r="F23" s="163">
        <v>121000</v>
      </c>
      <c r="G23" s="163">
        <v>121000</v>
      </c>
    </row>
    <row r="24" spans="1:12" ht="12.75" customHeight="1" x14ac:dyDescent="0.2">
      <c r="A24" s="57" t="s">
        <v>49</v>
      </c>
      <c r="B24" s="13"/>
      <c r="C24" s="13"/>
      <c r="D24" s="13"/>
      <c r="E24" s="163">
        <v>0</v>
      </c>
      <c r="F24" s="163">
        <v>460000</v>
      </c>
      <c r="G24" s="163">
        <v>265000</v>
      </c>
    </row>
    <row r="25" spans="1:12" ht="16.5" customHeight="1" x14ac:dyDescent="0.2">
      <c r="A25" s="391" t="s">
        <v>6</v>
      </c>
      <c r="B25" s="391"/>
      <c r="C25" s="391"/>
      <c r="D25" s="392"/>
      <c r="E25" s="76">
        <f>SUM(E23:E24)</f>
        <v>215000</v>
      </c>
      <c r="F25" s="76">
        <f t="shared" ref="F25:G25" si="0">SUM(F23:F24)</f>
        <v>581000</v>
      </c>
      <c r="G25" s="76">
        <f t="shared" si="0"/>
        <v>386000</v>
      </c>
    </row>
    <row r="26" spans="1:12" ht="8.25" customHeight="1" x14ac:dyDescent="0.2">
      <c r="A26" s="444"/>
      <c r="B26" s="444"/>
      <c r="C26" s="444"/>
      <c r="D26" s="444"/>
    </row>
    <row r="27" spans="1:12" ht="19.5" customHeight="1" x14ac:dyDescent="0.2">
      <c r="A27" s="204" t="s">
        <v>43</v>
      </c>
      <c r="B27" s="204"/>
      <c r="C27" s="204"/>
      <c r="D27" s="204"/>
      <c r="E27" s="204"/>
      <c r="F27" s="204"/>
    </row>
    <row r="28" spans="1:12" ht="9" customHeight="1" x14ac:dyDescent="0.2">
      <c r="A28" s="204"/>
      <c r="B28" s="204"/>
      <c r="C28" s="204"/>
      <c r="D28" s="204"/>
      <c r="E28" s="204"/>
      <c r="F28" s="204"/>
    </row>
    <row r="29" spans="1:12" ht="15" customHeight="1" x14ac:dyDescent="0.2">
      <c r="A29" s="204" t="s">
        <v>241</v>
      </c>
      <c r="B29" s="204"/>
      <c r="C29" s="204"/>
      <c r="D29" s="204"/>
      <c r="E29" s="204"/>
      <c r="F29" s="204"/>
    </row>
    <row r="30" spans="1:12" x14ac:dyDescent="0.2">
      <c r="A30" s="204" t="s">
        <v>242</v>
      </c>
      <c r="B30" s="204"/>
      <c r="C30" s="204"/>
      <c r="D30" s="204"/>
      <c r="E30" s="204"/>
      <c r="F30" s="204"/>
    </row>
    <row r="31" spans="1:12" x14ac:dyDescent="0.2">
      <c r="A31" s="204"/>
      <c r="B31" s="204"/>
      <c r="C31" s="204"/>
      <c r="D31" s="204"/>
      <c r="E31" s="204" t="s">
        <v>45</v>
      </c>
    </row>
    <row r="32" spans="1:12" x14ac:dyDescent="0.2">
      <c r="A32" s="204"/>
      <c r="B32" s="204"/>
      <c r="C32" s="204"/>
      <c r="D32" s="204"/>
    </row>
    <row r="33" spans="1:5" ht="11.25" customHeight="1" x14ac:dyDescent="0.2">
      <c r="A33" s="204"/>
      <c r="B33" s="204"/>
      <c r="C33" s="204"/>
      <c r="D33" s="204"/>
      <c r="E33" s="204" t="s">
        <v>46</v>
      </c>
    </row>
    <row r="34" spans="1:5" x14ac:dyDescent="0.2">
      <c r="A34" s="204"/>
      <c r="B34" s="204"/>
      <c r="C34" s="204"/>
      <c r="D34" s="204"/>
    </row>
  </sheetData>
  <sheetProtection selectLockedCells="1" selectUnlockedCells="1"/>
  <mergeCells count="15">
    <mergeCell ref="A4:G4"/>
    <mergeCell ref="A5:F5"/>
    <mergeCell ref="A8:D9"/>
    <mergeCell ref="E8:E9"/>
    <mergeCell ref="F8:F9"/>
    <mergeCell ref="G8:G9"/>
    <mergeCell ref="G21:G22"/>
    <mergeCell ref="A25:D25"/>
    <mergeCell ref="A26:D26"/>
    <mergeCell ref="A10:D10"/>
    <mergeCell ref="A20:F20"/>
    <mergeCell ref="A21:D21"/>
    <mergeCell ref="E21:E22"/>
    <mergeCell ref="F21:F22"/>
    <mergeCell ref="A19:D19"/>
  </mergeCells>
  <pageMargins left="0.35416666666666669" right="0.39374999999999999" top="0.98402777777777772" bottom="0.98402777777777772" header="0.51180555555555551" footer="0.51180555555555551"/>
  <pageSetup paperSize="9" firstPageNumber="0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6</vt:i4>
      </vt:variant>
    </vt:vector>
  </HeadingPairs>
  <TitlesOfParts>
    <vt:vector size="6" baseType="lpstr">
      <vt:lpstr>GRAĐENJE</vt:lpstr>
      <vt:lpstr>KAPITALNI</vt:lpstr>
      <vt:lpstr>ODRŽAVANJE</vt:lpstr>
      <vt:lpstr>SANACIJA ADAPTACIJA</vt:lpstr>
      <vt:lpstr>SPOMENICKA BASTINA</vt:lpstr>
      <vt:lpstr>ZBRINAVANJE OTPADA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Matko Lovreta</dc:creator>
  <cp:lastModifiedBy>Tonči Batinić</cp:lastModifiedBy>
  <cp:lastPrinted>2022-12-15T14:35:47Z</cp:lastPrinted>
  <dcterms:created xsi:type="dcterms:W3CDTF">2021-09-10T10:31:43Z</dcterms:created>
  <dcterms:modified xsi:type="dcterms:W3CDTF">2022-12-15T14:35:55Z</dcterms:modified>
</cp:coreProperties>
</file>