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makarskahr-my.sharepoint.com/personal/sandra_vranjes_makarska_hr/Documents/Desktop/FINANCIJE/PRORAČUN 2023/"/>
    </mc:Choice>
  </mc:AlternateContent>
  <xr:revisionPtr revIDLastSave="364" documentId="8_{09017F36-43CC-49E3-9930-825D93872EE3}" xr6:coauthVersionLast="47" xr6:coauthVersionMax="47" xr10:uidLastSave="{BABB2183-803F-44ED-A49C-8CF007EAB0CD}"/>
  <bookViews>
    <workbookView xWindow="0" yWindow="0" windowWidth="28800" windowHeight="15480" tabRatio="500" activeTab="5" xr2:uid="{00000000-000D-0000-FFFF-FFFF00000000}"/>
  </bookViews>
  <sheets>
    <sheet name="KULTURA" sheetId="1" r:id="rId1"/>
    <sheet name="SPORT" sheetId="2" r:id="rId2"/>
    <sheet name="OBRAZOVANJE" sheetId="3" r:id="rId3"/>
    <sheet name="VRTIĆ" sheetId="4" r:id="rId4"/>
    <sheet name="SOCIJALA" sheetId="5" r:id="rId5"/>
    <sheet name="ZI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5" l="1"/>
  <c r="B8" i="5" s="1"/>
  <c r="C11" i="5"/>
  <c r="D12" i="5"/>
  <c r="E12" i="5" s="1"/>
  <c r="D13" i="5"/>
  <c r="E13" i="5"/>
  <c r="D14" i="5"/>
  <c r="E14" i="5" s="1"/>
  <c r="D15" i="5"/>
  <c r="E15" i="5"/>
  <c r="D16" i="5"/>
  <c r="E16" i="5"/>
  <c r="D17" i="5"/>
  <c r="E17" i="5"/>
  <c r="D18" i="5"/>
  <c r="E18" i="5" s="1"/>
  <c r="D19" i="5"/>
  <c r="E19" i="5"/>
  <c r="D20" i="5"/>
  <c r="E20" i="5" s="1"/>
  <c r="D22" i="5"/>
  <c r="E22" i="5"/>
  <c r="C24" i="5"/>
  <c r="E24" i="5"/>
  <c r="E48" i="3"/>
  <c r="D12" i="1"/>
  <c r="D10" i="6"/>
  <c r="C26" i="6"/>
  <c r="C17" i="6"/>
  <c r="E12" i="6"/>
  <c r="E13" i="6"/>
  <c r="E15" i="6"/>
  <c r="E17" i="6"/>
  <c r="E18" i="6"/>
  <c r="E19" i="6"/>
  <c r="E20" i="6"/>
  <c r="E21" i="6"/>
  <c r="E22" i="6"/>
  <c r="E23" i="6"/>
  <c r="E26" i="6"/>
  <c r="E27" i="6"/>
  <c r="E28" i="6"/>
  <c r="E29" i="6"/>
  <c r="E30" i="6"/>
  <c r="E31" i="6"/>
  <c r="E32" i="6"/>
  <c r="E33" i="6"/>
  <c r="E10" i="6"/>
  <c r="E23" i="2"/>
  <c r="E31" i="2"/>
  <c r="E32" i="2"/>
  <c r="E31" i="1"/>
  <c r="E41" i="3"/>
  <c r="E14" i="3"/>
  <c r="E17" i="3"/>
  <c r="E29" i="3"/>
  <c r="E35" i="3"/>
  <c r="D20" i="2"/>
  <c r="E20" i="2" s="1"/>
  <c r="D14" i="4"/>
  <c r="E14" i="4" s="1"/>
  <c r="E13" i="1"/>
  <c r="D14" i="1"/>
  <c r="E14" i="1" s="1"/>
  <c r="D15" i="1"/>
  <c r="E15" i="1" s="1"/>
  <c r="D18" i="1"/>
  <c r="E18" i="1" s="1"/>
  <c r="D19" i="1"/>
  <c r="E19" i="1" s="1"/>
  <c r="D20" i="1"/>
  <c r="E20" i="1" s="1"/>
  <c r="D24" i="1"/>
  <c r="E24" i="1" s="1"/>
  <c r="D25" i="1"/>
  <c r="E25" i="1" s="1"/>
  <c r="D29" i="1"/>
  <c r="E29" i="1" s="1"/>
  <c r="D30" i="1"/>
  <c r="E30" i="1" s="1"/>
  <c r="D31" i="1"/>
  <c r="B29" i="2"/>
  <c r="D29" i="2" s="1"/>
  <c r="E29" i="2" s="1"/>
  <c r="D15" i="3"/>
  <c r="E15" i="3" s="1"/>
  <c r="D17" i="3"/>
  <c r="B22" i="3"/>
  <c r="B20" i="3"/>
  <c r="D20" i="3"/>
  <c r="E20" i="3" s="1"/>
  <c r="B16" i="3"/>
  <c r="B14" i="3"/>
  <c r="B13" i="3" s="1"/>
  <c r="B11" i="3" s="1"/>
  <c r="D23" i="3"/>
  <c r="E23" i="3" s="1"/>
  <c r="B47" i="3"/>
  <c r="B16" i="2"/>
  <c r="D16" i="2"/>
  <c r="E16" i="2" s="1"/>
  <c r="B22" i="2"/>
  <c r="D22" i="2" s="1"/>
  <c r="E22" i="2" s="1"/>
  <c r="B28" i="1"/>
  <c r="D28" i="1" s="1"/>
  <c r="E28" i="1" s="1"/>
  <c r="C11" i="2"/>
  <c r="D14" i="2"/>
  <c r="E14" i="2" s="1"/>
  <c r="D17" i="2"/>
  <c r="E17" i="2" s="1"/>
  <c r="D18" i="2"/>
  <c r="E18" i="2" s="1"/>
  <c r="D19" i="2"/>
  <c r="E19" i="2" s="1"/>
  <c r="D24" i="2"/>
  <c r="E24" i="2" s="1"/>
  <c r="D25" i="2"/>
  <c r="E25" i="2" s="1"/>
  <c r="D30" i="2"/>
  <c r="E30" i="2" s="1"/>
  <c r="D33" i="2"/>
  <c r="E33" i="2" s="1"/>
  <c r="D13" i="2"/>
  <c r="E13" i="2" s="1"/>
  <c r="B23" i="1"/>
  <c r="D23" i="1" s="1"/>
  <c r="E23" i="1" s="1"/>
  <c r="B17" i="1"/>
  <c r="D17" i="1" s="1"/>
  <c r="E17" i="1" s="1"/>
  <c r="B27" i="6"/>
  <c r="B26" i="6" s="1"/>
  <c r="B30" i="6"/>
  <c r="B32" i="6"/>
  <c r="C47" i="3"/>
  <c r="C40" i="3"/>
  <c r="C38" i="3"/>
  <c r="D30" i="3"/>
  <c r="E30" i="3" s="1"/>
  <c r="D31" i="3"/>
  <c r="E31" i="3" s="1"/>
  <c r="D32" i="3"/>
  <c r="E32" i="3" s="1"/>
  <c r="D33" i="3"/>
  <c r="E33" i="3" s="1"/>
  <c r="D34" i="3"/>
  <c r="E34" i="3" s="1"/>
  <c r="D39" i="3"/>
  <c r="E39" i="3" s="1"/>
  <c r="D41" i="3"/>
  <c r="D40" i="3" s="1"/>
  <c r="E40" i="3" s="1"/>
  <c r="D42" i="3"/>
  <c r="E42" i="3" s="1"/>
  <c r="D43" i="3"/>
  <c r="E43" i="3" s="1"/>
  <c r="D44" i="3"/>
  <c r="E44" i="3" s="1"/>
  <c r="D49" i="3"/>
  <c r="E49" i="3" s="1"/>
  <c r="D50" i="3"/>
  <c r="E50" i="3" s="1"/>
  <c r="D51" i="3"/>
  <c r="E51" i="3" s="1"/>
  <c r="D18" i="3"/>
  <c r="E18" i="3" s="1"/>
  <c r="D19" i="3"/>
  <c r="E19" i="3" s="1"/>
  <c r="D21" i="3"/>
  <c r="E21" i="3" s="1"/>
  <c r="D24" i="3"/>
  <c r="E24" i="3" s="1"/>
  <c r="D25" i="3"/>
  <c r="E25" i="3" s="1"/>
  <c r="D27" i="3"/>
  <c r="E27" i="3" s="1"/>
  <c r="D28" i="3"/>
  <c r="E28" i="3" s="1"/>
  <c r="D29" i="3"/>
  <c r="B12" i="6"/>
  <c r="B22" i="6"/>
  <c r="B13" i="4"/>
  <c r="D13" i="4" s="1"/>
  <c r="E13" i="4" s="1"/>
  <c r="B11" i="4"/>
  <c r="D11" i="4" s="1"/>
  <c r="E11" i="4" s="1"/>
  <c r="B18" i="6"/>
  <c r="B20" i="6"/>
  <c r="B38" i="3"/>
  <c r="B37" i="3" s="1"/>
  <c r="B40" i="3"/>
  <c r="C13" i="3"/>
  <c r="D16" i="3"/>
  <c r="E16" i="3" s="1"/>
  <c r="D11" i="5" l="1"/>
  <c r="D8" i="5"/>
  <c r="E8" i="5" s="1"/>
  <c r="E11" i="5"/>
  <c r="C8" i="5"/>
  <c r="D38" i="3"/>
  <c r="C37" i="3"/>
  <c r="C11" i="3" s="1"/>
  <c r="B11" i="2"/>
  <c r="C10" i="6"/>
  <c r="D47" i="3"/>
  <c r="E47" i="3" s="1"/>
  <c r="D37" i="3"/>
  <c r="E37" i="3" s="1"/>
  <c r="E38" i="3"/>
  <c r="D26" i="3"/>
  <c r="E26" i="3" s="1"/>
  <c r="D22" i="3"/>
  <c r="E22" i="3" s="1"/>
  <c r="B17" i="6"/>
  <c r="B10" i="6" s="1"/>
  <c r="D11" i="2"/>
  <c r="E11" i="2" s="1"/>
  <c r="B10" i="1"/>
  <c r="D10" i="1" s="1"/>
  <c r="E10" i="1" s="1"/>
  <c r="E12" i="1"/>
  <c r="D13" i="3" l="1"/>
  <c r="E13" i="3"/>
  <c r="D11" i="3"/>
  <c r="E1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Dražen Kuzmanić</author>
  </authors>
  <commentList>
    <comment ref="B29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Raspodjela javnim natječajem.
Možda bi 3 i 4 trebalo posjiti u jednu stavku.</t>
        </r>
      </text>
    </comment>
    <comment ref="B30" authorId="0" shapeId="0" xr:uid="{00000000-0006-0000-0000-000002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raspodjela javnim natječajem</t>
        </r>
      </text>
    </comment>
    <comment ref="B31" authorId="0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raspodjela javnim natječajem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Dražen Kuzmanić</author>
  </authors>
  <commentList>
    <comment ref="B19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 xml:space="preserve">Dražen Kuzmanić:
3. godinu se vuče ova stavka. Pravilnik bi trebala pripremiti Zajednica športskih udruga.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23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Iznos koji se raspodjeljuje putem javnog natječaja.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Dražen Kuzmanić</author>
  </authors>
  <commentList>
    <comment ref="B33" authorId="0" shapeId="0" xr:uid="{00000000-0006-0000-0200-000001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240.000 opći prihodi, 160.000 EU sredstva - računamo da ćemo proć na natječaju 2022.
</t>
        </r>
      </text>
    </comment>
    <comment ref="B44" authorId="0" shapeId="0" xr:uid="{00000000-0006-0000-0200-000002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iznos uključuje sve koji putuju - bilo mjesečnim pokazima (do sada 60.000 kuna, bilo za učenike u učeničkim domovima - 20 karata godišnje (još 40.000,00 kuna)
</t>
        </r>
      </text>
    </comment>
    <comment ref="B50" authorId="0" shapeId="0" xr:uid="{00000000-0006-0000-0200-000003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2 specijalizanata 2000 kuna 12 mjeseci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Dražen Kuzmanić</author>
  </authors>
  <commentList>
    <comment ref="B14" authorId="0" shapeId="0" xr:uid="{00000000-0006-0000-0300-000001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oprema za novi vrtić?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Dražen Kuzmanić</author>
  </authors>
  <commentList>
    <comment ref="B14" authorId="0" shapeId="0" xr:uid="{00000000-0006-0000-0400-000001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izvor ESF
</t>
        </r>
      </text>
    </comment>
    <comment ref="B16" authorId="0" shapeId="0" xr:uid="{00000000-0006-0000-0400-000002000000}">
      <text>
        <r>
          <rPr>
            <b/>
            <sz val="9"/>
            <color indexed="81"/>
            <rFont val="Segoe UI"/>
            <family val="2"/>
            <charset val="238"/>
          </rPr>
          <t>Dražen Kuzmanić:</t>
        </r>
        <r>
          <rPr>
            <sz val="9"/>
            <color indexed="81"/>
            <rFont val="Segoe UI"/>
            <family val="2"/>
            <charset val="238"/>
          </rPr>
          <t xml:space="preserve">
Iznos ako mjera traje do 31.8.2022.</t>
        </r>
      </text>
    </comment>
  </commentList>
</comments>
</file>

<file path=xl/sharedStrings.xml><?xml version="1.0" encoding="utf-8"?>
<sst xmlns="http://schemas.openxmlformats.org/spreadsheetml/2006/main" count="186" uniqueCount="140">
  <si>
    <t>GRAD MAKARSKA</t>
  </si>
  <si>
    <t>Program javnih potreba u kulturi Grada Makarske</t>
  </si>
  <si>
    <t>I.       PROGRAM</t>
  </si>
  <si>
    <r>
      <rPr>
        <sz val="12"/>
        <color indexed="8"/>
        <rFont val="Times New Roman"/>
        <family val="1"/>
        <charset val="238"/>
      </rPr>
      <t>Za realizaciju Programa javnih potreba u kulturi Grada Makarske</t>
    </r>
    <r>
      <rPr>
        <b/>
        <sz val="12"/>
        <color indexed="8"/>
        <rFont val="Times New Roman"/>
        <family val="1"/>
        <charset val="238"/>
      </rPr>
      <t xml:space="preserve"> </t>
    </r>
    <r>
      <rPr>
        <sz val="12"/>
        <color indexed="8"/>
        <rFont val="Times New Roman"/>
        <family val="1"/>
        <charset val="238"/>
      </rPr>
      <t>potrebno je planirati:</t>
    </r>
  </si>
  <si>
    <t>UKUPNO</t>
  </si>
  <si>
    <t>1.1. Gradska knjižnica Makarska</t>
  </si>
  <si>
    <t xml:space="preserve">1.2. Gradski muzej Makarska </t>
  </si>
  <si>
    <t>1.3. Gradska galerija Antun Gojak</t>
  </si>
  <si>
    <t>II.       ZAVRŠNE ODREDBE</t>
  </si>
  <si>
    <t>Program javnih potreba u sportu Grada Makarske</t>
  </si>
  <si>
    <t xml:space="preserve"> I. PROGRAM</t>
  </si>
  <si>
    <t>Za realizaciju Programa javnih potreba u sportu Grada Makarske potrebno je planirati:</t>
  </si>
  <si>
    <t xml:space="preserve">  </t>
  </si>
  <si>
    <t xml:space="preserve">1.1. Javna ustanova Gradski sportski centar Makarska </t>
  </si>
  <si>
    <t>II. ZAVRŠNE ODREDBE</t>
  </si>
  <si>
    <t>Program javnih potreba u obrazovanju Grada Makarske</t>
  </si>
  <si>
    <t>       I.            PROGRAM</t>
  </si>
  <si>
    <t>Za realizaciju Programa javnih potreba u obrazovanju Grada Makarske potrebno je planirati:</t>
  </si>
  <si>
    <t>1.1. Osnovna škola Stjepana Ivičevića</t>
  </si>
  <si>
    <t>1.1.1. Minimum zakonskog standarda</t>
  </si>
  <si>
    <t>1.1.2. Iznad minimuma zakonskog standarda</t>
  </si>
  <si>
    <t>1.2. Osnovna škola oca Petra Perice</t>
  </si>
  <si>
    <t>1.2.1. Minimum zakonskog standarda</t>
  </si>
  <si>
    <t>1.2.2. Iznad minimuma zakonskog standarda</t>
  </si>
  <si>
    <t xml:space="preserve">1.3. Glazbena škola Makarska </t>
  </si>
  <si>
    <t>1.3.1. Minimum zakonskog standarda</t>
  </si>
  <si>
    <t>1.3.2. Iznad minimuma zakonskog standarda</t>
  </si>
  <si>
    <t>2.1. Srednja strukovna škola Makarska</t>
  </si>
  <si>
    <t xml:space="preserve">2.2. Srednja škola fra Andrije Kačića Miošića </t>
  </si>
  <si>
    <t>    II.            ZAVRŠNE ODREDBE</t>
  </si>
  <si>
    <t>Program javnih potreba u predškolskom odgoju Grada Makarske</t>
  </si>
  <si>
    <t>Za realizaciju Programa javnih potreba u predškolskom odgoju Grada Makarske potrebno je planirati:</t>
  </si>
  <si>
    <t xml:space="preserve">1.1. Dječji vrtić "Biokovsko zvonce" Makarska </t>
  </si>
  <si>
    <t>Program javnih potreba u socijalnoj skrbi Grada Makarske</t>
  </si>
  <si>
    <r>
      <rPr>
        <sz val="12"/>
        <color indexed="8"/>
        <rFont val="Times New Roman"/>
        <family val="1"/>
        <charset val="238"/>
      </rPr>
      <t>Za realizaciju Programa socijalne skrbi Grada Makarske potrebno je planirati</t>
    </r>
    <r>
      <rPr>
        <b/>
        <sz val="12"/>
        <color indexed="8"/>
        <rFont val="Times New Roman"/>
        <family val="1"/>
        <charset val="238"/>
      </rPr>
      <t>:</t>
    </r>
  </si>
  <si>
    <t xml:space="preserve">Program javnih potreba u sustavu zaštite i spašavanja Grada Makarske </t>
  </si>
  <si>
    <t>Za realizaciju Programa javnih potreba u sustavu zaštite i spašavanju Grada Makarske potrebno je planirati:</t>
  </si>
  <si>
    <t>2022.</t>
  </si>
  <si>
    <t>1.1. Javna ustanova Javna vatrogasna postrojba Grada Makarske</t>
  </si>
  <si>
    <t>2.5. Sufinanciranje prijevoza učenika srednjih škola</t>
  </si>
  <si>
    <t>2.3. Pomoći za održavanje zgrade srednjih škola</t>
  </si>
  <si>
    <t>PREDSJEDNICA GRADSKOG VIJEĆA</t>
  </si>
  <si>
    <t>Gordana Muhtić, dipl.iur.</t>
  </si>
  <si>
    <t>1.5. Projekt "Medni dan"</t>
  </si>
  <si>
    <t xml:space="preserve">1.6. Kapitalna ulaganja </t>
  </si>
  <si>
    <t>1.7. Projekt "E-škole"</t>
  </si>
  <si>
    <t>2.4. Dodatni programi škola</t>
  </si>
  <si>
    <t>1.3. EU projekt "Zaželi u Makarskoj"</t>
  </si>
  <si>
    <t xml:space="preserve">1.4. Sufinanciranje boravka djece u vrtiću </t>
  </si>
  <si>
    <t xml:space="preserve">1.5. Potpore roditeljima djece vrtićke dobi </t>
  </si>
  <si>
    <t>3.3. Potpore specijalizantima</t>
  </si>
  <si>
    <t>1.7. Trošak ogrjeva</t>
  </si>
  <si>
    <t>1.8. Pokloni za djecu</t>
  </si>
  <si>
    <t xml:space="preserve">1.9. Ostale pomoći </t>
  </si>
  <si>
    <t>1.4. Udžbenici i radni materijal</t>
  </si>
  <si>
    <t>1.9. Sufinanciranje obroka učenicima osnovnih škola</t>
  </si>
  <si>
    <t>1.8. Projekt "Marendajmo zajedno"</t>
  </si>
  <si>
    <t>3.2. Studentske potpore</t>
  </si>
  <si>
    <t>1. Programi ustanove</t>
  </si>
  <si>
    <t>1.6. Sufinanciranje postupka potpomognute oplodnje</t>
  </si>
  <si>
    <t>2. Pomoći programima srednjih škola</t>
  </si>
  <si>
    <t>1. Programi osnovnoškolskog obrazovanja</t>
  </si>
  <si>
    <t>1.1. Pomoći i naknade kućanstvima</t>
  </si>
  <si>
    <t>1.2. Božićnice i uskrsnice za umirovljenike</t>
  </si>
  <si>
    <t>2. Potpore programima i projektima udruga</t>
  </si>
  <si>
    <t>2. Civilna zaštita Grada Makarske</t>
  </si>
  <si>
    <t>3. Pomoći ustanovama</t>
  </si>
  <si>
    <t>3.1. Zavod za hitnu medicinu Splitsko - dalmatinske županije</t>
  </si>
  <si>
    <t>3.1.1. Dodatni tim hitne medicinske pomoći</t>
  </si>
  <si>
    <t>3.2. Dom zdravlja Splitsko - dalmatinske županije</t>
  </si>
  <si>
    <t>3.2.1. Nadstandardna zdravstvena usluga</t>
  </si>
  <si>
    <t>3.3. Policijska postaja Makarska</t>
  </si>
  <si>
    <t>3.3.1. Smještaj i prehrana policajaca na ljetnoj ispomoći</t>
  </si>
  <si>
    <t>4. Potpre programima udruga</t>
  </si>
  <si>
    <t>4.1. Dobrovoljno vatrogasno društvo grada Makarska</t>
  </si>
  <si>
    <t>4.1.1. Redovni programi</t>
  </si>
  <si>
    <t xml:space="preserve">4.1.2. Nabavka vatrogasnog vozila </t>
  </si>
  <si>
    <t>4.2. Gorska služba spašavanja stanica Makarska</t>
  </si>
  <si>
    <t>4.2.1. Redovni programi</t>
  </si>
  <si>
    <t>4.3. Hrvatski crveni križ gradsko društvo Crvenog križa Makarska</t>
  </si>
  <si>
    <t>4.3.1. Redovni programi</t>
  </si>
  <si>
    <t xml:space="preserve">2.1. Redovni programi </t>
  </si>
  <si>
    <t>2.2. Financiranje rada trenera u mlađim uzrasnim kategorijama</t>
  </si>
  <si>
    <t>2.3. Stipendije uspješnim sportašima</t>
  </si>
  <si>
    <t>2.2. Božićno - novogodišnji program</t>
  </si>
  <si>
    <t>2.3. Kulturna zima</t>
  </si>
  <si>
    <t>4.1. Potpore manifestacijama iz kulture</t>
  </si>
  <si>
    <t xml:space="preserve">4.2. Potpore programima i projektima iz kulture </t>
  </si>
  <si>
    <t>4.3. Potpore programima i projektima iz tehničke kulture</t>
  </si>
  <si>
    <t>2. Program Zajednice športskih udruga grada Makarska</t>
  </si>
  <si>
    <t>3.1. Potpore sportskim manifestacijama</t>
  </si>
  <si>
    <t>3.2. Organizacija sportskih manifestacija</t>
  </si>
  <si>
    <t>4.1. Nagrade za izuzetne sportske uspjehe</t>
  </si>
  <si>
    <t>2.1. Organizacija manifestacija iz kulture</t>
  </si>
  <si>
    <t>1. Programi ustanova u kulturi</t>
  </si>
  <si>
    <t xml:space="preserve">3. Ostali kulturni programi </t>
  </si>
  <si>
    <t>4. Program dodatnih potpora u sportu</t>
  </si>
  <si>
    <t>3. Program organizacije sportskih manifestacija</t>
  </si>
  <si>
    <t>1. Program ustanove u sportu</t>
  </si>
  <si>
    <t>2. Programi organizacije manifestacija iz kulture</t>
  </si>
  <si>
    <t>4. Programi potpora u kulturi</t>
  </si>
  <si>
    <t>1. Programi socijalnih potpora</t>
  </si>
  <si>
    <t xml:space="preserve">3.1. Studentske stipendije  </t>
  </si>
  <si>
    <t xml:space="preserve">3.4. Uređenje prostorija sveučilišnog studija </t>
  </si>
  <si>
    <t>rebalans 2022.</t>
  </si>
  <si>
    <t>Promjena</t>
  </si>
  <si>
    <t>2.1.1. Maturantski ples i školski list</t>
  </si>
  <si>
    <t>2.2.1. Maturantski ples i školski list</t>
  </si>
  <si>
    <t xml:space="preserve">Na temelju članka 40. Statuta Grada Makarske (Glasnik Grada Makarske, br. 3/21) Gradsko vijeće Grada Makarske, na sjednici održanoj _____ 2022. godine, donijelo je </t>
  </si>
  <si>
    <t>promjena</t>
  </si>
  <si>
    <t xml:space="preserve">3. Participativno buđetiranje za mlade </t>
  </si>
  <si>
    <t xml:space="preserve">2.4. Kiparska kolonija </t>
  </si>
  <si>
    <t>3.3. Organizacija WTA turnira</t>
  </si>
  <si>
    <t xml:space="preserve">3.1 Ostali kulturni programi </t>
  </si>
  <si>
    <t xml:space="preserve">4.2. Univerzalna škola sporta </t>
  </si>
  <si>
    <t>4.4. Ostalo</t>
  </si>
  <si>
    <t>4.3. Škola šaha</t>
  </si>
  <si>
    <t>3.2. Manifestacije u organizaciji mjesnih odbora</t>
  </si>
  <si>
    <t>Rebalans 2022.</t>
  </si>
  <si>
    <t>1.10. Lakše torbe za naše školarce</t>
  </si>
  <si>
    <t>1.1.2.1 Iznad minimuma zakonskog standarda</t>
  </si>
  <si>
    <t>1.1.2.2 Projekt "S osmjehom u školu"</t>
  </si>
  <si>
    <t>1.1.2.3 Projekt "Školska shema"</t>
  </si>
  <si>
    <t>1.2.2.1. Iznad minimuma zakonskog standarda</t>
  </si>
  <si>
    <t>1.2.2.2. Projekt "S osmjehom u školu"</t>
  </si>
  <si>
    <t>1.2.2.3. Projekt "Školska shema"</t>
  </si>
  <si>
    <t>Promjene</t>
  </si>
  <si>
    <t>Rebalans 2022</t>
  </si>
  <si>
    <t>2.4. Nagrade uspješnim sportašima</t>
  </si>
  <si>
    <t>Rebalans eur</t>
  </si>
  <si>
    <t>rebalans eur</t>
  </si>
  <si>
    <t>3.3. Kulturna stategija</t>
  </si>
  <si>
    <t>3. Visokoškolsko obrazovanje</t>
  </si>
  <si>
    <t>Ovaj Program biti će objavljen u Glasniku Grada Makarske, a primjenjuje se od                      2022. godine.</t>
  </si>
  <si>
    <t>Ovaj Program biti će objavljen u Glasniku Grada Makarske, a primjenjuje se od                                  2022. godine.</t>
  </si>
  <si>
    <t>Rebalans eur.</t>
  </si>
  <si>
    <t>Ovaj Program biti će objavljen u Glasniku Grada Makarske, a primjenjuje se od                               2022. godine.</t>
  </si>
  <si>
    <t>Ovaj Program biti će objavljen u Glasniku Grada Makarske, a primjenjuje se od                       2022. godine.</t>
  </si>
  <si>
    <t>Ovaj Program biti će objavljen u Glasniku Grada Makarske, a primjenjuje se od                          2022. godine.</t>
  </si>
  <si>
    <t>Ovaj Program biti će objavljen u Glasniku Grada Makarske, a primjenjuje se od                              2022. godine.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</si>
</sst>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kn&quot;;[Red]\-#,##0.00&quot; kn&quot;"/>
    <numFmt numFmtId="165" formatCode="_-* #,##0.00&quot; kn&quot;_-;\-* #,##0.00&quot; kn&quot;_-;_-* \-??&quot; kn&quot;_-;_-@_-"/>
    <numFmt numFmtId="166" formatCode="#,##0.00\ &quot;kn&quot;"/>
    <numFmt numFmtId="167" formatCode="#,##0.00\ [$€-1];[Red]\-#,##0.00\ [$€-1]"/>
  </numFmts>
  <fonts count="27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1"/>
    </font>
    <font>
      <b/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1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Calibri"/>
      <family val="2"/>
      <charset val="238"/>
    </font>
    <font>
      <b/>
      <sz val="12"/>
      <name val="Times New Roman"/>
      <family val="1"/>
      <charset val="238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Calibri"/>
      <family val="2"/>
      <charset val="238"/>
    </font>
    <font>
      <b/>
      <sz val="12"/>
      <color rgb="FFFF0000"/>
      <name val="Times New Roman"/>
      <family val="1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6" fillId="0" borderId="0" applyBorder="0" applyProtection="0"/>
    <xf numFmtId="0" fontId="19" fillId="0" borderId="0"/>
    <xf numFmtId="0" fontId="18" fillId="0" borderId="0"/>
  </cellStyleXfs>
  <cellXfs count="2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165" fontId="1" fillId="0" borderId="0" xfId="1" applyFont="1" applyBorder="1" applyAlignment="1" applyProtection="1">
      <alignment horizontal="right" wrapText="1"/>
    </xf>
    <xf numFmtId="165" fontId="1" fillId="0" borderId="0" xfId="1" applyFont="1" applyBorder="1" applyAlignment="1" applyProtection="1"/>
    <xf numFmtId="0" fontId="2" fillId="0" borderId="0" xfId="0" applyFont="1" applyAlignment="1">
      <alignment horizontal="left" indent="1"/>
    </xf>
    <xf numFmtId="0" fontId="1" fillId="0" borderId="0" xfId="0" applyFont="1" applyAlignment="1"/>
    <xf numFmtId="0" fontId="2" fillId="0" borderId="0" xfId="0" applyFont="1" applyBorder="1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indent="15"/>
    </xf>
    <xf numFmtId="164" fontId="1" fillId="0" borderId="0" xfId="0" applyNumberFormat="1" applyFont="1" applyAlignment="1">
      <alignment horizontal="left" indent="15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0" fillId="0" borderId="0" xfId="0" applyFont="1"/>
    <xf numFmtId="0" fontId="7" fillId="0" borderId="0" xfId="0" applyFont="1" applyAlignment="1"/>
    <xf numFmtId="0" fontId="3" fillId="0" borderId="0" xfId="0" applyFont="1" applyAlignment="1">
      <alignment horizontal="center"/>
    </xf>
    <xf numFmtId="165" fontId="11" fillId="0" borderId="0" xfId="1" applyFont="1"/>
    <xf numFmtId="164" fontId="2" fillId="2" borderId="0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/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/>
    <xf numFmtId="0" fontId="1" fillId="2" borderId="0" xfId="0" applyFont="1" applyFill="1" applyAlignment="1"/>
    <xf numFmtId="0" fontId="0" fillId="2" borderId="0" xfId="0" applyFont="1" applyFill="1"/>
    <xf numFmtId="0" fontId="0" fillId="0" borderId="0" xfId="0" applyBorder="1"/>
    <xf numFmtId="0" fontId="1" fillId="2" borderId="0" xfId="0" applyFont="1" applyFill="1" applyBorder="1" applyAlignment="1">
      <alignment horizontal="left"/>
    </xf>
    <xf numFmtId="0" fontId="0" fillId="2" borderId="0" xfId="0" applyFill="1" applyBorder="1"/>
    <xf numFmtId="0" fontId="2" fillId="2" borderId="0" xfId="0" applyFont="1" applyFill="1" applyBorder="1"/>
    <xf numFmtId="0" fontId="20" fillId="2" borderId="0" xfId="0" applyFont="1" applyFill="1"/>
    <xf numFmtId="166" fontId="2" fillId="2" borderId="0" xfId="0" applyNumberFormat="1" applyFont="1" applyFill="1" applyBorder="1"/>
    <xf numFmtId="0" fontId="1" fillId="2" borderId="0" xfId="0" applyFont="1" applyFill="1"/>
    <xf numFmtId="166" fontId="1" fillId="2" borderId="0" xfId="0" applyNumberFormat="1" applyFont="1" applyFill="1" applyBorder="1"/>
    <xf numFmtId="166" fontId="8" fillId="2" borderId="0" xfId="0" applyNumberFormat="1" applyFont="1" applyFill="1" applyBorder="1"/>
    <xf numFmtId="0" fontId="2" fillId="2" borderId="0" xfId="0" applyFont="1" applyFill="1"/>
    <xf numFmtId="0" fontId="2" fillId="2" borderId="0" xfId="0" applyFont="1" applyFill="1" applyAlignment="1">
      <alignment wrapText="1"/>
    </xf>
    <xf numFmtId="165" fontId="11" fillId="2" borderId="0" xfId="1" applyFont="1" applyFill="1"/>
    <xf numFmtId="0" fontId="1" fillId="2" borderId="0" xfId="0" applyFont="1" applyFill="1" applyBorder="1"/>
    <xf numFmtId="0" fontId="2" fillId="2" borderId="0" xfId="0" applyFont="1" applyFill="1" applyAlignment="1">
      <alignment horizontal="left"/>
    </xf>
    <xf numFmtId="166" fontId="2" fillId="2" borderId="0" xfId="0" applyNumberFormat="1" applyFont="1" applyFill="1" applyBorder="1" applyAlignment="1">
      <alignment horizontal="right" vertical="center" wrapText="1"/>
    </xf>
    <xf numFmtId="166" fontId="1" fillId="2" borderId="0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right" wrapText="1"/>
    </xf>
    <xf numFmtId="166" fontId="1" fillId="2" borderId="0" xfId="0" applyNumberFormat="1" applyFont="1" applyFill="1" applyBorder="1" applyAlignment="1">
      <alignment horizontal="right" wrapText="1"/>
    </xf>
    <xf numFmtId="0" fontId="7" fillId="2" borderId="0" xfId="0" applyFont="1" applyFill="1"/>
    <xf numFmtId="166" fontId="2" fillId="2" borderId="0" xfId="0" applyNumberFormat="1" applyFont="1" applyFill="1" applyBorder="1" applyAlignment="1"/>
    <xf numFmtId="0" fontId="4" fillId="2" borderId="0" xfId="0" applyFont="1" applyFill="1" applyBorder="1" applyAlignment="1">
      <alignment horizontal="left" indent="15"/>
    </xf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top" wrapText="1"/>
    </xf>
    <xf numFmtId="0" fontId="0" fillId="2" borderId="0" xfId="0" applyFont="1" applyFill="1" applyBorder="1"/>
    <xf numFmtId="0" fontId="7" fillId="2" borderId="0" xfId="0" applyFont="1" applyFill="1" applyBorder="1"/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166" fontId="1" fillId="2" borderId="0" xfId="0" applyNumberFormat="1" applyFont="1" applyFill="1" applyBorder="1" applyAlignment="1"/>
    <xf numFmtId="0" fontId="1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left" wrapText="1"/>
    </xf>
    <xf numFmtId="0" fontId="8" fillId="2" borderId="0" xfId="0" applyFont="1" applyFill="1" applyBorder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wrapText="1"/>
    </xf>
    <xf numFmtId="166" fontId="2" fillId="2" borderId="0" xfId="0" applyNumberFormat="1" applyFont="1" applyFill="1" applyBorder="1" applyAlignment="1">
      <alignment wrapText="1"/>
    </xf>
    <xf numFmtId="166" fontId="1" fillId="2" borderId="0" xfId="0" applyNumberFormat="1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/>
    <xf numFmtId="0" fontId="1" fillId="0" borderId="0" xfId="0" applyFont="1" applyAlignment="1">
      <alignment vertical="center"/>
    </xf>
    <xf numFmtId="166" fontId="1" fillId="2" borderId="0" xfId="0" applyNumberFormat="1" applyFont="1" applyFill="1" applyBorder="1" applyAlignment="1">
      <alignment horizontal="right"/>
    </xf>
    <xf numFmtId="165" fontId="11" fillId="0" borderId="0" xfId="1" applyFont="1" applyAlignment="1"/>
    <xf numFmtId="0" fontId="1" fillId="2" borderId="0" xfId="0" applyFont="1" applyFill="1" applyBorder="1" applyAlignment="1">
      <alignment horizontal="left"/>
    </xf>
    <xf numFmtId="164" fontId="21" fillId="2" borderId="0" xfId="0" applyNumberFormat="1" applyFont="1" applyFill="1" applyBorder="1" applyAlignment="1"/>
    <xf numFmtId="164" fontId="13" fillId="2" borderId="0" xfId="0" applyNumberFormat="1" applyFont="1" applyFill="1" applyBorder="1" applyAlignment="1"/>
    <xf numFmtId="166" fontId="13" fillId="2" borderId="0" xfId="0" applyNumberFormat="1" applyFont="1" applyFill="1" applyBorder="1" applyAlignment="1"/>
    <xf numFmtId="0" fontId="22" fillId="0" borderId="0" xfId="0" applyFont="1"/>
    <xf numFmtId="0" fontId="23" fillId="0" borderId="0" xfId="0" applyFont="1"/>
    <xf numFmtId="166" fontId="24" fillId="2" borderId="0" xfId="0" applyNumberFormat="1" applyFont="1" applyFill="1" applyBorder="1"/>
    <xf numFmtId="164" fontId="13" fillId="2" borderId="0" xfId="0" applyNumberFormat="1" applyFont="1" applyFill="1" applyBorder="1"/>
    <xf numFmtId="166" fontId="13" fillId="2" borderId="0" xfId="0" applyNumberFormat="1" applyFont="1" applyFill="1" applyBorder="1"/>
    <xf numFmtId="166" fontId="8" fillId="2" borderId="0" xfId="0" applyNumberFormat="1" applyFont="1" applyFill="1" applyBorder="1" applyAlignment="1">
      <alignment horizontal="right" wrapText="1"/>
    </xf>
    <xf numFmtId="166" fontId="14" fillId="2" borderId="0" xfId="0" applyNumberFormat="1" applyFont="1" applyFill="1" applyBorder="1"/>
    <xf numFmtId="0" fontId="14" fillId="0" borderId="0" xfId="0" applyFont="1"/>
    <xf numFmtId="166" fontId="8" fillId="2" borderId="0" xfId="0" applyNumberFormat="1" applyFont="1" applyFill="1" applyBorder="1" applyAlignment="1"/>
    <xf numFmtId="166" fontId="16" fillId="2" borderId="0" xfId="0" applyNumberFormat="1" applyFont="1" applyFill="1" applyBorder="1"/>
    <xf numFmtId="166" fontId="15" fillId="2" borderId="0" xfId="0" applyNumberFormat="1" applyFont="1" applyFill="1" applyBorder="1" applyAlignment="1">
      <alignment horizontal="right" vertical="center" wrapText="1"/>
    </xf>
    <xf numFmtId="166" fontId="0" fillId="2" borderId="0" xfId="0" applyNumberFormat="1" applyFont="1" applyFill="1"/>
    <xf numFmtId="0" fontId="1" fillId="0" borderId="0" xfId="0" applyFont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165" fontId="11" fillId="0" borderId="0" xfId="1" applyFont="1" applyAlignment="1">
      <alignment horizontal="center"/>
    </xf>
    <xf numFmtId="0" fontId="23" fillId="2" borderId="0" xfId="0" applyFont="1" applyFill="1" applyBorder="1"/>
    <xf numFmtId="0" fontId="22" fillId="2" borderId="0" xfId="0" applyFont="1" applyFill="1" applyBorder="1"/>
    <xf numFmtId="166" fontId="13" fillId="2" borderId="0" xfId="1" applyNumberFormat="1" applyFont="1" applyFill="1" applyBorder="1" applyAlignment="1" applyProtection="1"/>
    <xf numFmtId="164" fontId="13" fillId="2" borderId="1" xfId="0" applyNumberFormat="1" applyFont="1" applyFill="1" applyBorder="1"/>
    <xf numFmtId="166" fontId="8" fillId="2" borderId="1" xfId="0" applyNumberFormat="1" applyFont="1" applyFill="1" applyBorder="1" applyAlignment="1">
      <alignment horizontal="right" wrapText="1"/>
    </xf>
    <xf numFmtId="166" fontId="13" fillId="2" borderId="1" xfId="0" applyNumberFormat="1" applyFont="1" applyFill="1" applyBorder="1"/>
    <xf numFmtId="166" fontId="13" fillId="2" borderId="3" xfId="0" applyNumberFormat="1" applyFont="1" applyFill="1" applyBorder="1"/>
    <xf numFmtId="166" fontId="8" fillId="2" borderId="1" xfId="0" applyNumberFormat="1" applyFont="1" applyFill="1" applyBorder="1"/>
    <xf numFmtId="164" fontId="2" fillId="2" borderId="5" xfId="0" applyNumberFormat="1" applyFont="1" applyFill="1" applyBorder="1"/>
    <xf numFmtId="0" fontId="1" fillId="2" borderId="1" xfId="0" applyFont="1" applyFill="1" applyBorder="1"/>
    <xf numFmtId="166" fontId="2" fillId="2" borderId="1" xfId="0" applyNumberFormat="1" applyFont="1" applyFill="1" applyBorder="1" applyAlignment="1">
      <alignment horizontal="right" wrapText="1"/>
    </xf>
    <xf numFmtId="166" fontId="1" fillId="2" borderId="1" xfId="0" applyNumberFormat="1" applyFont="1" applyFill="1" applyBorder="1" applyAlignment="1">
      <alignment horizontal="right" wrapText="1"/>
    </xf>
    <xf numFmtId="166" fontId="2" fillId="2" borderId="1" xfId="0" applyNumberFormat="1" applyFont="1" applyFill="1" applyBorder="1"/>
    <xf numFmtId="166" fontId="1" fillId="2" borderId="1" xfId="1" applyNumberFormat="1" applyFont="1" applyFill="1" applyBorder="1" applyAlignment="1">
      <alignment horizontal="right" wrapText="1"/>
    </xf>
    <xf numFmtId="166" fontId="2" fillId="2" borderId="1" xfId="0" applyNumberFormat="1" applyFont="1" applyFill="1" applyBorder="1" applyAlignment="1"/>
    <xf numFmtId="166" fontId="1" fillId="2" borderId="1" xfId="0" applyNumberFormat="1" applyFont="1" applyFill="1" applyBorder="1" applyAlignment="1"/>
    <xf numFmtId="166" fontId="1" fillId="2" borderId="1" xfId="0" applyNumberFormat="1" applyFont="1" applyFill="1" applyBorder="1"/>
    <xf numFmtId="166" fontId="1" fillId="2" borderId="3" xfId="0" applyNumberFormat="1" applyFont="1" applyFill="1" applyBorder="1"/>
    <xf numFmtId="166" fontId="1" fillId="2" borderId="1" xfId="0" applyNumberFormat="1" applyFont="1" applyFill="1" applyBorder="1" applyAlignment="1">
      <alignment horizontal="right" vertical="center" wrapText="1"/>
    </xf>
    <xf numFmtId="164" fontId="2" fillId="2" borderId="6" xfId="0" applyNumberFormat="1" applyFont="1" applyFill="1" applyBorder="1"/>
    <xf numFmtId="164" fontId="16" fillId="2" borderId="1" xfId="0" applyNumberFormat="1" applyFont="1" applyFill="1" applyBorder="1" applyAlignment="1">
      <alignment horizontal="right" vertical="center" wrapText="1"/>
    </xf>
    <xf numFmtId="167" fontId="16" fillId="2" borderId="2" xfId="0" applyNumberFormat="1" applyFont="1" applyFill="1" applyBorder="1" applyAlignment="1">
      <alignment horizontal="right" vertical="center" wrapText="1"/>
    </xf>
    <xf numFmtId="164" fontId="13" fillId="2" borderId="1" xfId="0" applyNumberFormat="1" applyFont="1" applyFill="1" applyBorder="1" applyAlignment="1"/>
    <xf numFmtId="164" fontId="8" fillId="2" borderId="1" xfId="0" applyNumberFormat="1" applyFont="1" applyFill="1" applyBorder="1" applyAlignment="1"/>
    <xf numFmtId="166" fontId="8" fillId="2" borderId="1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/>
    <xf numFmtId="166" fontId="13" fillId="2" borderId="1" xfId="0" applyNumberFormat="1" applyFont="1" applyFill="1" applyBorder="1" applyAlignment="1"/>
    <xf numFmtId="166" fontId="2" fillId="2" borderId="3" xfId="0" applyNumberFormat="1" applyFont="1" applyFill="1" applyBorder="1"/>
    <xf numFmtId="166" fontId="2" fillId="2" borderId="7" xfId="0" applyNumberFormat="1" applyFont="1" applyFill="1" applyBorder="1"/>
    <xf numFmtId="0" fontId="8" fillId="2" borderId="0" xfId="0" applyFont="1" applyFill="1" applyAlignment="1">
      <alignment vertical="center"/>
    </xf>
    <xf numFmtId="0" fontId="17" fillId="2" borderId="0" xfId="0" applyFont="1" applyFill="1"/>
    <xf numFmtId="166" fontId="2" fillId="0" borderId="0" xfId="0" applyNumberFormat="1" applyFont="1" applyBorder="1" applyAlignment="1">
      <alignment horizontal="center"/>
    </xf>
    <xf numFmtId="0" fontId="12" fillId="0" borderId="0" xfId="0" applyFont="1"/>
    <xf numFmtId="4" fontId="25" fillId="0" borderId="0" xfId="0" applyNumberFormat="1" applyFont="1"/>
    <xf numFmtId="4" fontId="26" fillId="0" borderId="0" xfId="0" applyNumberFormat="1" applyFont="1"/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6" fontId="13" fillId="2" borderId="7" xfId="0" applyNumberFormat="1" applyFont="1" applyFill="1" applyBorder="1"/>
    <xf numFmtId="164" fontId="13" fillId="2" borderId="2" xfId="0" applyNumberFormat="1" applyFon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6" fontId="2" fillId="2" borderId="1" xfId="0" applyNumberFormat="1" applyFont="1" applyFill="1" applyBorder="1" applyAlignment="1">
      <alignment wrapText="1"/>
    </xf>
    <xf numFmtId="166" fontId="1" fillId="2" borderId="1" xfId="0" applyNumberFormat="1" applyFont="1" applyFill="1" applyBorder="1" applyAlignment="1">
      <alignment wrapText="1"/>
    </xf>
    <xf numFmtId="166" fontId="1" fillId="2" borderId="7" xfId="0" applyNumberFormat="1" applyFont="1" applyFill="1" applyBorder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6" fontId="16" fillId="2" borderId="1" xfId="0" applyNumberFormat="1" applyFont="1" applyFill="1" applyBorder="1" applyAlignment="1">
      <alignment horizontal="right" vertical="center" wrapText="1"/>
    </xf>
    <xf numFmtId="166" fontId="15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 wrapText="1"/>
    </xf>
    <xf numFmtId="166" fontId="1" fillId="2" borderId="1" xfId="0" applyNumberFormat="1" applyFont="1" applyFill="1" applyBorder="1" applyAlignment="1">
      <alignment horizontal="right"/>
    </xf>
    <xf numFmtId="166" fontId="1" fillId="2" borderId="3" xfId="0" applyNumberFormat="1" applyFont="1" applyFill="1" applyBorder="1" applyAlignment="1"/>
    <xf numFmtId="166" fontId="1" fillId="2" borderId="7" xfId="0" applyNumberFormat="1" applyFont="1" applyFill="1" applyBorder="1" applyAlignment="1"/>
    <xf numFmtId="166" fontId="13" fillId="2" borderId="1" xfId="1" applyNumberFormat="1" applyFont="1" applyFill="1" applyBorder="1" applyAlignment="1" applyProtection="1"/>
    <xf numFmtId="164" fontId="1" fillId="2" borderId="2" xfId="0" applyNumberFormat="1" applyFont="1" applyFill="1" applyBorder="1"/>
    <xf numFmtId="164" fontId="16" fillId="2" borderId="1" xfId="0" applyNumberFormat="1" applyFont="1" applyFill="1" applyBorder="1" applyAlignment="1"/>
    <xf numFmtId="164" fontId="15" fillId="2" borderId="3" xfId="0" applyNumberFormat="1" applyFont="1" applyFill="1" applyBorder="1" applyAlignment="1"/>
    <xf numFmtId="164" fontId="16" fillId="2" borderId="2" xfId="0" applyNumberFormat="1" applyFont="1" applyFill="1" applyBorder="1" applyAlignment="1">
      <alignment horizontal="right" vertical="center" wrapText="1"/>
    </xf>
    <xf numFmtId="164" fontId="15" fillId="2" borderId="4" xfId="0" applyNumberFormat="1" applyFont="1" applyFill="1" applyBorder="1" applyAlignment="1">
      <alignment horizontal="right" vertical="center" wrapText="1"/>
    </xf>
    <xf numFmtId="166" fontId="8" fillId="2" borderId="0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/>
    <xf numFmtId="167" fontId="2" fillId="0" borderId="0" xfId="0" applyNumberFormat="1" applyFont="1" applyBorder="1" applyAlignment="1">
      <alignment horizontal="center"/>
    </xf>
    <xf numFmtId="4" fontId="26" fillId="0" borderId="0" xfId="2" applyNumberFormat="1" applyFont="1" applyFill="1" applyBorder="1" applyAlignment="1" applyProtection="1"/>
    <xf numFmtId="4" fontId="26" fillId="0" borderId="0" xfId="2" applyNumberFormat="1" applyFont="1" applyFill="1" applyBorder="1" applyAlignment="1" applyProtection="1"/>
    <xf numFmtId="167" fontId="17" fillId="2" borderId="0" xfId="0" applyNumberFormat="1" applyFont="1" applyFill="1"/>
    <xf numFmtId="167" fontId="0" fillId="2" borderId="0" xfId="0" applyNumberFormat="1" applyFont="1" applyFill="1"/>
    <xf numFmtId="167" fontId="1" fillId="0" borderId="0" xfId="0" applyNumberFormat="1" applyFont="1" applyAlignment="1"/>
    <xf numFmtId="164" fontId="21" fillId="2" borderId="2" xfId="0" applyNumberFormat="1" applyFont="1" applyFill="1" applyBorder="1"/>
    <xf numFmtId="166" fontId="21" fillId="2" borderId="1" xfId="0" applyNumberFormat="1" applyFont="1" applyFill="1" applyBorder="1"/>
    <xf numFmtId="166" fontId="21" fillId="2" borderId="0" xfId="0" applyNumberFormat="1" applyFont="1" applyFill="1" applyBorder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66" fontId="16" fillId="2" borderId="0" xfId="0" applyNumberFormat="1" applyFont="1" applyFill="1" applyBorder="1" applyAlignment="1">
      <alignment horizontal="right" vertical="center" wrapText="1"/>
    </xf>
    <xf numFmtId="166" fontId="21" fillId="2" borderId="0" xfId="0" applyNumberFormat="1" applyFont="1" applyFill="1" applyBorder="1" applyAlignment="1">
      <alignment horizontal="right" vertical="center" wrapText="1"/>
    </xf>
    <xf numFmtId="166" fontId="13" fillId="2" borderId="0" xfId="0" applyNumberFormat="1" applyFont="1" applyFill="1" applyBorder="1" applyAlignment="1">
      <alignment horizontal="right" vertical="center" wrapText="1"/>
    </xf>
    <xf numFmtId="166" fontId="8" fillId="2" borderId="7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/>
    <xf numFmtId="166" fontId="16" fillId="2" borderId="0" xfId="0" applyNumberFormat="1" applyFont="1" applyFill="1" applyBorder="1" applyAlignment="1">
      <alignment horizontal="right" wrapText="1"/>
    </xf>
    <xf numFmtId="166" fontId="15" fillId="2" borderId="0" xfId="0" applyNumberFormat="1" applyFont="1" applyFill="1" applyBorder="1" applyAlignment="1">
      <alignment wrapText="1"/>
    </xf>
    <xf numFmtId="166" fontId="15" fillId="2" borderId="0" xfId="1" applyNumberFormat="1" applyFont="1" applyFill="1" applyBorder="1" applyAlignment="1">
      <alignment horizontal="right" wrapText="1"/>
    </xf>
    <xf numFmtId="167" fontId="2" fillId="2" borderId="12" xfId="0" applyNumberFormat="1" applyFont="1" applyFill="1" applyBorder="1"/>
    <xf numFmtId="167" fontId="2" fillId="2" borderId="13" xfId="0" applyNumberFormat="1" applyFont="1" applyFill="1" applyBorder="1"/>
    <xf numFmtId="167" fontId="14" fillId="2" borderId="13" xfId="0" applyNumberFormat="1" applyFont="1" applyFill="1" applyBorder="1"/>
    <xf numFmtId="167" fontId="14" fillId="2" borderId="14" xfId="0" applyNumberFormat="1" applyFont="1" applyFill="1" applyBorder="1"/>
    <xf numFmtId="167" fontId="15" fillId="2" borderId="13" xfId="0" applyNumberFormat="1" applyFont="1" applyFill="1" applyBorder="1"/>
    <xf numFmtId="167" fontId="13" fillId="2" borderId="14" xfId="0" applyNumberFormat="1" applyFont="1" applyFill="1" applyBorder="1"/>
    <xf numFmtId="167" fontId="1" fillId="2" borderId="13" xfId="0" applyNumberFormat="1" applyFont="1" applyFill="1" applyBorder="1"/>
    <xf numFmtId="0" fontId="8" fillId="2" borderId="0" xfId="0" applyFont="1" applyFill="1"/>
    <xf numFmtId="164" fontId="8" fillId="2" borderId="0" xfId="0" applyNumberFormat="1" applyFont="1" applyFill="1" applyBorder="1" applyAlignment="1"/>
    <xf numFmtId="166" fontId="8" fillId="2" borderId="0" xfId="0" applyNumberFormat="1" applyFont="1" applyFill="1" applyBorder="1" applyAlignment="1">
      <alignment vertical="center"/>
    </xf>
    <xf numFmtId="0" fontId="0" fillId="2" borderId="13" xfId="0" applyFont="1" applyFill="1" applyBorder="1"/>
    <xf numFmtId="167" fontId="2" fillId="2" borderId="14" xfId="0" applyNumberFormat="1" applyFont="1" applyFill="1" applyBorder="1"/>
    <xf numFmtId="166" fontId="2" fillId="2" borderId="13" xfId="0" applyNumberFormat="1" applyFont="1" applyFill="1" applyBorder="1"/>
    <xf numFmtId="167" fontId="13" fillId="2" borderId="13" xfId="0" applyNumberFormat="1" applyFont="1" applyFill="1" applyBorder="1" applyAlignment="1"/>
    <xf numFmtId="167" fontId="13" fillId="2" borderId="14" xfId="0" applyNumberFormat="1" applyFont="1" applyFill="1" applyBorder="1" applyAlignment="1"/>
    <xf numFmtId="164" fontId="16" fillId="2" borderId="3" xfId="0" applyNumberFormat="1" applyFont="1" applyFill="1" applyBorder="1" applyAlignment="1">
      <alignment horizontal="right" vertical="center" wrapText="1"/>
    </xf>
    <xf numFmtId="167" fontId="16" fillId="2" borderId="4" xfId="0" applyNumberFormat="1" applyFont="1" applyFill="1" applyBorder="1" applyAlignment="1">
      <alignment horizontal="right" vertical="center" wrapText="1"/>
    </xf>
    <xf numFmtId="164" fontId="15" fillId="2" borderId="0" xfId="0" applyNumberFormat="1" applyFont="1" applyFill="1" applyBorder="1"/>
    <xf numFmtId="167" fontId="13" fillId="2" borderId="13" xfId="0" applyNumberFormat="1" applyFont="1" applyFill="1" applyBorder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165" fontId="11" fillId="0" borderId="0" xfId="1" applyFont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64" fontId="1" fillId="2" borderId="4" xfId="0" applyNumberFormat="1" applyFont="1" applyFill="1" applyBorder="1"/>
    <xf numFmtId="166" fontId="2" fillId="2" borderId="2" xfId="0" applyNumberFormat="1" applyFont="1" applyFill="1" applyBorder="1"/>
    <xf numFmtId="166" fontId="2" fillId="2" borderId="2" xfId="0" applyNumberFormat="1" applyFont="1" applyFill="1" applyBorder="1" applyAlignment="1">
      <alignment wrapText="1"/>
    </xf>
    <xf numFmtId="166" fontId="1" fillId="2" borderId="2" xfId="0" applyNumberFormat="1" applyFont="1" applyFill="1" applyBorder="1" applyAlignment="1">
      <alignment wrapText="1"/>
    </xf>
    <xf numFmtId="166" fontId="15" fillId="2" borderId="2" xfId="0" applyNumberFormat="1" applyFont="1" applyFill="1" applyBorder="1" applyAlignment="1">
      <alignment wrapText="1"/>
    </xf>
    <xf numFmtId="166" fontId="15" fillId="2" borderId="2" xfId="1" applyNumberFormat="1" applyFont="1" applyFill="1" applyBorder="1" applyAlignment="1">
      <alignment horizontal="right" wrapText="1"/>
    </xf>
    <xf numFmtId="0" fontId="0" fillId="2" borderId="1" xfId="0" applyFont="1" applyFill="1" applyBorder="1"/>
    <xf numFmtId="0" fontId="0" fillId="2" borderId="2" xfId="0" applyFont="1" applyFill="1" applyBorder="1"/>
    <xf numFmtId="166" fontId="2" fillId="2" borderId="2" xfId="0" applyNumberFormat="1" applyFont="1" applyFill="1" applyBorder="1" applyAlignment="1"/>
    <xf numFmtId="166" fontId="1" fillId="2" borderId="2" xfId="0" applyNumberFormat="1" applyFont="1" applyFill="1" applyBorder="1" applyAlignment="1"/>
    <xf numFmtId="166" fontId="1" fillId="2" borderId="2" xfId="0" applyNumberFormat="1" applyFont="1" applyFill="1" applyBorder="1"/>
    <xf numFmtId="166" fontId="1" fillId="2" borderId="4" xfId="0" applyNumberFormat="1" applyFont="1" applyFill="1" applyBorder="1"/>
  </cellXfs>
  <cellStyles count="4">
    <cellStyle name="Currency" xfId="1" builtinId="4"/>
    <cellStyle name="Normal" xfId="0" builtinId="0"/>
    <cellStyle name="Normal 2" xfId="2" xr:uid="{00000000-0005-0000-0000-000002000000}"/>
    <cellStyle name="Obično_List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opLeftCell="A3" workbookViewId="0">
      <selection activeCell="H18" sqref="H18"/>
    </sheetView>
  </sheetViews>
  <sheetFormatPr defaultColWidth="8.28515625" defaultRowHeight="15" x14ac:dyDescent="0.25"/>
  <cols>
    <col min="1" max="1" width="66.28515625" customWidth="1"/>
    <col min="2" max="5" width="18.42578125" style="27" customWidth="1"/>
    <col min="6" max="7" width="20.85546875" style="27" customWidth="1"/>
    <col min="8" max="9" width="22.7109375" style="27" customWidth="1"/>
    <col min="10" max="10" width="18" customWidth="1"/>
    <col min="11" max="11" width="18.42578125" customWidth="1"/>
    <col min="12" max="12" width="18.85546875" customWidth="1"/>
    <col min="13" max="13" width="11.42578125" style="1" customWidth="1"/>
  </cols>
  <sheetData>
    <row r="1" spans="1:13" ht="15.75" x14ac:dyDescent="0.25">
      <c r="A1" s="2" t="s">
        <v>0</v>
      </c>
      <c r="J1" s="2"/>
      <c r="K1" s="2"/>
      <c r="L1" s="2"/>
      <c r="M1" s="3"/>
    </row>
    <row r="2" spans="1:13" ht="15" customHeight="1" x14ac:dyDescent="0.25">
      <c r="A2" s="210" t="s">
        <v>108</v>
      </c>
      <c r="B2" s="210"/>
      <c r="C2" s="210"/>
      <c r="D2" s="210"/>
      <c r="E2" s="210"/>
      <c r="F2" s="210"/>
      <c r="G2" s="210"/>
      <c r="H2" s="210"/>
      <c r="I2" s="9"/>
      <c r="J2" s="77"/>
      <c r="K2" s="77"/>
      <c r="L2" s="77"/>
      <c r="M2" s="3"/>
    </row>
    <row r="3" spans="1:13" ht="15.75" x14ac:dyDescent="0.25">
      <c r="A3" s="210"/>
      <c r="B3" s="210"/>
      <c r="C3" s="210"/>
      <c r="D3" s="210"/>
      <c r="E3" s="210"/>
      <c r="F3" s="210"/>
      <c r="G3" s="210"/>
      <c r="H3" s="210"/>
      <c r="I3" s="9"/>
      <c r="J3" s="77"/>
      <c r="K3" s="77"/>
      <c r="L3" s="77"/>
      <c r="M3" s="3"/>
    </row>
    <row r="4" spans="1:13" ht="15.75" x14ac:dyDescent="0.25">
      <c r="A4" s="211" t="s">
        <v>1</v>
      </c>
      <c r="B4" s="211"/>
      <c r="C4" s="211"/>
      <c r="D4" s="211"/>
      <c r="E4" s="211"/>
      <c r="F4" s="211"/>
      <c r="G4" s="211"/>
      <c r="H4" s="211"/>
      <c r="I4" s="29"/>
      <c r="J4" s="14"/>
      <c r="K4" s="14"/>
      <c r="L4" s="14"/>
      <c r="M4" s="3"/>
    </row>
    <row r="5" spans="1:13" ht="15.75" x14ac:dyDescent="0.25">
      <c r="A5" s="29"/>
      <c r="B5" s="29"/>
      <c r="C5" s="29"/>
      <c r="D5" s="29"/>
      <c r="E5" s="175"/>
      <c r="F5" s="29"/>
      <c r="G5" s="29"/>
      <c r="H5" s="29"/>
      <c r="I5" s="29"/>
      <c r="J5" s="29"/>
      <c r="K5" s="29"/>
      <c r="L5" s="29"/>
      <c r="M5" s="3"/>
    </row>
    <row r="6" spans="1:13" ht="15.75" x14ac:dyDescent="0.25">
      <c r="A6" s="4" t="s">
        <v>2</v>
      </c>
      <c r="J6" s="2"/>
      <c r="K6" s="2"/>
      <c r="L6" s="2"/>
      <c r="M6" s="3"/>
    </row>
    <row r="7" spans="1:13" ht="15.75" x14ac:dyDescent="0.25">
      <c r="A7" s="207" t="s">
        <v>3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3"/>
    </row>
    <row r="8" spans="1:13" ht="15.75" x14ac:dyDescent="0.25">
      <c r="A8" s="5"/>
      <c r="B8" s="5"/>
      <c r="C8" s="5"/>
      <c r="D8" s="5"/>
      <c r="E8" s="173"/>
      <c r="F8"/>
      <c r="G8"/>
      <c r="H8"/>
      <c r="I8"/>
      <c r="M8"/>
    </row>
    <row r="9" spans="1:13" s="138" customFormat="1" ht="15.75" x14ac:dyDescent="0.25">
      <c r="A9" s="137"/>
      <c r="B9" s="146" t="s">
        <v>37</v>
      </c>
      <c r="C9" s="147" t="s">
        <v>126</v>
      </c>
      <c r="D9" s="148" t="s">
        <v>118</v>
      </c>
      <c r="E9" s="149" t="s">
        <v>129</v>
      </c>
    </row>
    <row r="10" spans="1:13" s="39" customFormat="1" ht="15.75" x14ac:dyDescent="0.25">
      <c r="A10" s="40" t="s">
        <v>4</v>
      </c>
      <c r="B10" s="141">
        <f>SUM(B12+B17+B23+B28)</f>
        <v>4887300</v>
      </c>
      <c r="C10" s="28"/>
      <c r="D10" s="142">
        <f>SUM(B10:C10)</f>
        <v>4887300</v>
      </c>
      <c r="E10" s="188">
        <f>SUM(D10/7.5345)</f>
        <v>648656.18156480184</v>
      </c>
    </row>
    <row r="11" spans="1:13" s="32" customFormat="1" ht="15.75" x14ac:dyDescent="0.25">
      <c r="A11" s="40"/>
      <c r="B11" s="141"/>
      <c r="C11" s="28"/>
      <c r="D11" s="142"/>
      <c r="E11" s="189"/>
    </row>
    <row r="12" spans="1:13" s="32" customFormat="1" ht="15.75" x14ac:dyDescent="0.25">
      <c r="A12" s="41" t="s">
        <v>94</v>
      </c>
      <c r="B12" s="156">
        <v>2317300</v>
      </c>
      <c r="C12" s="104">
        <v>-15215.62</v>
      </c>
      <c r="D12" s="140">
        <f>SUM(B12:C12)</f>
        <v>2302084.38</v>
      </c>
      <c r="E12" s="189">
        <f t="shared" ref="E12:E31" si="0">SUM(D12/7.5345)</f>
        <v>305539.10412104317</v>
      </c>
    </row>
    <row r="13" spans="1:13" s="36" customFormat="1" ht="15.75" x14ac:dyDescent="0.25">
      <c r="A13" s="43" t="s">
        <v>5</v>
      </c>
      <c r="B13" s="109">
        <v>780000</v>
      </c>
      <c r="C13" s="45">
        <v>0</v>
      </c>
      <c r="D13" s="184">
        <v>780000</v>
      </c>
      <c r="E13" s="189">
        <f t="shared" si="0"/>
        <v>103523.79056340831</v>
      </c>
    </row>
    <row r="14" spans="1:13" s="36" customFormat="1" ht="15.75" x14ac:dyDescent="0.25">
      <c r="A14" s="43" t="s">
        <v>6</v>
      </c>
      <c r="B14" s="109">
        <v>797900</v>
      </c>
      <c r="C14" s="45">
        <v>-265.62</v>
      </c>
      <c r="D14" s="184">
        <f>SUM(B14:C14)</f>
        <v>797634.38</v>
      </c>
      <c r="E14" s="189">
        <f t="shared" si="0"/>
        <v>105864.27500165903</v>
      </c>
    </row>
    <row r="15" spans="1:13" s="36" customFormat="1" ht="15.75" x14ac:dyDescent="0.25">
      <c r="A15" s="43" t="s">
        <v>7</v>
      </c>
      <c r="B15" s="109">
        <v>739400</v>
      </c>
      <c r="C15" s="45">
        <v>-14950</v>
      </c>
      <c r="D15" s="184">
        <f>SUM(B15:C15)</f>
        <v>724450</v>
      </c>
      <c r="E15" s="189">
        <f t="shared" si="0"/>
        <v>96151.038555975843</v>
      </c>
    </row>
    <row r="16" spans="1:13" s="32" customFormat="1" ht="15.75" x14ac:dyDescent="0.25">
      <c r="A16" s="40"/>
      <c r="B16" s="171"/>
      <c r="C16" s="172"/>
      <c r="D16" s="170"/>
      <c r="E16" s="189"/>
    </row>
    <row r="17" spans="1:5" s="32" customFormat="1" ht="15.75" x14ac:dyDescent="0.25">
      <c r="A17" s="40" t="s">
        <v>99</v>
      </c>
      <c r="B17" s="114">
        <f>SUM(B18:B21)</f>
        <v>1650000</v>
      </c>
      <c r="C17" s="42">
        <v>0</v>
      </c>
      <c r="D17" s="142">
        <f>SUM(B17:C17)</f>
        <v>1650000</v>
      </c>
      <c r="E17" s="189">
        <f t="shared" si="0"/>
        <v>218992.63388413299</v>
      </c>
    </row>
    <row r="18" spans="1:5" s="36" customFormat="1" ht="15.75" x14ac:dyDescent="0.25">
      <c r="A18" s="49" t="s">
        <v>93</v>
      </c>
      <c r="B18" s="118">
        <v>1000000</v>
      </c>
      <c r="C18" s="44">
        <v>0</v>
      </c>
      <c r="D18" s="157">
        <f>SUM(B18:C18)</f>
        <v>1000000</v>
      </c>
      <c r="E18" s="189">
        <f t="shared" si="0"/>
        <v>132722.80841462605</v>
      </c>
    </row>
    <row r="19" spans="1:5" s="36" customFormat="1" ht="15.75" x14ac:dyDescent="0.25">
      <c r="A19" s="43" t="s">
        <v>84</v>
      </c>
      <c r="B19" s="118">
        <v>400000</v>
      </c>
      <c r="C19" s="44">
        <v>0</v>
      </c>
      <c r="D19" s="157">
        <f>SUM(B19:C19)</f>
        <v>400000</v>
      </c>
      <c r="E19" s="189">
        <f t="shared" si="0"/>
        <v>53089.123365850421</v>
      </c>
    </row>
    <row r="20" spans="1:5" s="36" customFormat="1" ht="15.75" x14ac:dyDescent="0.25">
      <c r="A20" s="43" t="s">
        <v>85</v>
      </c>
      <c r="B20" s="118">
        <v>250000</v>
      </c>
      <c r="C20" s="44">
        <v>0</v>
      </c>
      <c r="D20" s="157">
        <f>SUM(B20:C20)</f>
        <v>250000</v>
      </c>
      <c r="E20" s="189">
        <f t="shared" si="0"/>
        <v>33180.702103656513</v>
      </c>
    </row>
    <row r="21" spans="1:5" s="36" customFormat="1" ht="15.75" x14ac:dyDescent="0.25">
      <c r="A21" s="43" t="s">
        <v>111</v>
      </c>
      <c r="B21" s="118"/>
      <c r="C21" s="44"/>
      <c r="D21" s="157"/>
      <c r="E21" s="189"/>
    </row>
    <row r="22" spans="1:5" s="36" customFormat="1" ht="15.75" x14ac:dyDescent="0.25">
      <c r="A22" s="46"/>
      <c r="B22" s="114"/>
      <c r="C22" s="42"/>
      <c r="D22" s="142"/>
      <c r="E22" s="189"/>
    </row>
    <row r="23" spans="1:5" s="36" customFormat="1" ht="15.75" x14ac:dyDescent="0.25">
      <c r="A23" s="46" t="s">
        <v>95</v>
      </c>
      <c r="B23" s="114">
        <f>SUM(B24:B25)</f>
        <v>50000</v>
      </c>
      <c r="C23" s="42">
        <v>0</v>
      </c>
      <c r="D23" s="142">
        <f>SUM(B23:C23)</f>
        <v>50000</v>
      </c>
      <c r="E23" s="189">
        <f t="shared" si="0"/>
        <v>6636.1404207313026</v>
      </c>
    </row>
    <row r="24" spans="1:5" s="36" customFormat="1" ht="15.75" x14ac:dyDescent="0.25">
      <c r="A24" s="43" t="s">
        <v>113</v>
      </c>
      <c r="B24" s="118">
        <v>50000</v>
      </c>
      <c r="C24" s="44">
        <v>0</v>
      </c>
      <c r="D24" s="157">
        <f>SUM(B24:C24)</f>
        <v>50000</v>
      </c>
      <c r="E24" s="194">
        <f t="shared" si="0"/>
        <v>6636.1404207313026</v>
      </c>
    </row>
    <row r="25" spans="1:5" s="36" customFormat="1" ht="15.75" x14ac:dyDescent="0.25">
      <c r="A25" s="195" t="s">
        <v>117</v>
      </c>
      <c r="B25" s="109">
        <v>0</v>
      </c>
      <c r="C25" s="45">
        <v>0</v>
      </c>
      <c r="D25" s="157">
        <f>SUM(B25:C25)</f>
        <v>0</v>
      </c>
      <c r="E25" s="194">
        <f t="shared" si="0"/>
        <v>0</v>
      </c>
    </row>
    <row r="26" spans="1:5" s="36" customFormat="1" ht="15.75" x14ac:dyDescent="0.25">
      <c r="A26" s="195" t="s">
        <v>131</v>
      </c>
      <c r="B26" s="109"/>
      <c r="C26" s="45"/>
      <c r="D26" s="157"/>
      <c r="E26" s="194"/>
    </row>
    <row r="27" spans="1:5" s="32" customFormat="1" ht="15.75" x14ac:dyDescent="0.25">
      <c r="A27" s="46"/>
      <c r="B27" s="114"/>
      <c r="C27" s="42"/>
      <c r="D27" s="142"/>
      <c r="E27" s="189"/>
    </row>
    <row r="28" spans="1:5" s="32" customFormat="1" ht="15.75" x14ac:dyDescent="0.25">
      <c r="A28" s="46" t="s">
        <v>100</v>
      </c>
      <c r="B28" s="114">
        <f>SUM(B29:B31)</f>
        <v>870000</v>
      </c>
      <c r="C28" s="42">
        <v>0</v>
      </c>
      <c r="D28" s="142">
        <f>SUM(B28:C28)</f>
        <v>870000</v>
      </c>
      <c r="E28" s="189">
        <f t="shared" si="0"/>
        <v>115468.84332072466</v>
      </c>
    </row>
    <row r="29" spans="1:5" s="36" customFormat="1" ht="15.75" x14ac:dyDescent="0.25">
      <c r="A29" s="43" t="s">
        <v>86</v>
      </c>
      <c r="B29" s="118">
        <v>400000</v>
      </c>
      <c r="C29" s="44">
        <v>0</v>
      </c>
      <c r="D29" s="157">
        <f>SUM(B29:C29)</f>
        <v>400000</v>
      </c>
      <c r="E29" s="189">
        <f t="shared" si="0"/>
        <v>53089.123365850421</v>
      </c>
    </row>
    <row r="30" spans="1:5" s="36" customFormat="1" ht="15.75" x14ac:dyDescent="0.25">
      <c r="A30" s="43" t="s">
        <v>87</v>
      </c>
      <c r="B30" s="118">
        <v>450000</v>
      </c>
      <c r="C30" s="44">
        <v>0</v>
      </c>
      <c r="D30" s="157">
        <f>SUM(B30:C30)</f>
        <v>450000</v>
      </c>
      <c r="E30" s="189">
        <f t="shared" si="0"/>
        <v>59725.263786581723</v>
      </c>
    </row>
    <row r="31" spans="1:5" s="36" customFormat="1" ht="16.5" customHeight="1" x14ac:dyDescent="0.25">
      <c r="A31" s="70" t="s">
        <v>88</v>
      </c>
      <c r="B31" s="119">
        <v>20000</v>
      </c>
      <c r="C31" s="145">
        <v>0</v>
      </c>
      <c r="D31" s="219">
        <f>SUM(B31:C31)</f>
        <v>20000</v>
      </c>
      <c r="E31" s="199">
        <f t="shared" si="0"/>
        <v>2654.4561682925209</v>
      </c>
    </row>
    <row r="32" spans="1:5" s="36" customFormat="1" ht="15.75" customHeight="1" x14ac:dyDescent="0.25">
      <c r="A32" s="70"/>
      <c r="B32" s="48"/>
      <c r="C32" s="48"/>
      <c r="D32" s="48"/>
      <c r="E32" s="48"/>
    </row>
    <row r="33" spans="1:13" ht="15.75" x14ac:dyDescent="0.25">
      <c r="A33" s="4" t="s">
        <v>8</v>
      </c>
      <c r="F33"/>
      <c r="G33"/>
      <c r="H33"/>
      <c r="I33"/>
      <c r="M33"/>
    </row>
    <row r="34" spans="1:13" ht="15.75" x14ac:dyDescent="0.25">
      <c r="A34" s="2"/>
      <c r="J34" s="2"/>
      <c r="K34" s="2"/>
      <c r="L34" s="2"/>
      <c r="M34" s="3"/>
    </row>
    <row r="35" spans="1:13" ht="15.75" x14ac:dyDescent="0.25">
      <c r="A35" s="209" t="s">
        <v>134</v>
      </c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</row>
    <row r="36" spans="1:13" ht="15.75" x14ac:dyDescent="0.25">
      <c r="A36" s="6"/>
      <c r="J36" s="6"/>
      <c r="K36" s="6"/>
      <c r="L36" s="6"/>
      <c r="M36" s="3"/>
    </row>
    <row r="37" spans="1:13" ht="15.75" x14ac:dyDescent="0.25">
      <c r="A37" s="6"/>
      <c r="B37" s="212" t="s">
        <v>41</v>
      </c>
      <c r="C37" s="212"/>
      <c r="D37" s="212"/>
      <c r="E37" s="212"/>
      <c r="F37" s="212"/>
      <c r="G37" s="212"/>
      <c r="H37" s="212"/>
      <c r="I37" s="26"/>
      <c r="J37" s="26"/>
      <c r="K37" s="26"/>
      <c r="L37" s="26"/>
      <c r="M37" s="3"/>
    </row>
    <row r="38" spans="1:13" ht="15.75" x14ac:dyDescent="0.25">
      <c r="A38" s="2"/>
      <c r="F38" s="82" t="s">
        <v>42</v>
      </c>
      <c r="G38" s="82"/>
      <c r="H38" s="82"/>
      <c r="I38" s="82"/>
      <c r="J38" s="208"/>
      <c r="K38" s="208"/>
      <c r="L38" s="208"/>
      <c r="M38" s="3"/>
    </row>
  </sheetData>
  <sheetProtection selectLockedCells="1" selectUnlockedCells="1"/>
  <mergeCells count="6">
    <mergeCell ref="A7:L7"/>
    <mergeCell ref="J38:L38"/>
    <mergeCell ref="A35:M35"/>
    <mergeCell ref="A2:H3"/>
    <mergeCell ref="A4:H4"/>
    <mergeCell ref="B37:H37"/>
  </mergeCells>
  <pageMargins left="0.25" right="0.25" top="0.75" bottom="0.75" header="0.3" footer="0.3"/>
  <pageSetup paperSize="8" firstPageNumber="0" orientation="landscape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0"/>
  <sheetViews>
    <sheetView topLeftCell="A3" workbookViewId="0">
      <selection activeCell="A37" sqref="A37:J37"/>
    </sheetView>
  </sheetViews>
  <sheetFormatPr defaultColWidth="8.28515625" defaultRowHeight="15" x14ac:dyDescent="0.25"/>
  <cols>
    <col min="1" max="1" width="65.42578125" customWidth="1"/>
    <col min="2" max="2" width="19.85546875" customWidth="1"/>
    <col min="3" max="3" width="19.5703125" customWidth="1"/>
    <col min="4" max="5" width="19.85546875" customWidth="1"/>
    <col min="6" max="7" width="19.5703125" customWidth="1"/>
    <col min="8" max="9" width="20.28515625" customWidth="1"/>
    <col min="10" max="10" width="17.85546875" customWidth="1"/>
    <col min="11" max="11" width="16.42578125" customWidth="1"/>
  </cols>
  <sheetData>
    <row r="1" spans="1:11" ht="15.75" x14ac:dyDescent="0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11" ht="13.9" customHeight="1" x14ac:dyDescent="0.25">
      <c r="A2" s="210" t="s">
        <v>108</v>
      </c>
      <c r="B2" s="210"/>
      <c r="C2" s="210"/>
      <c r="D2" s="210"/>
      <c r="E2" s="210"/>
      <c r="F2" s="210"/>
      <c r="G2" s="210"/>
      <c r="H2" s="210"/>
      <c r="I2" s="9"/>
      <c r="J2" s="77"/>
    </row>
    <row r="3" spans="1:11" ht="21.75" customHeight="1" x14ac:dyDescent="0.25">
      <c r="A3" s="210"/>
      <c r="B3" s="210"/>
      <c r="C3" s="210"/>
      <c r="D3" s="210"/>
      <c r="E3" s="210"/>
      <c r="F3" s="210"/>
      <c r="G3" s="210"/>
      <c r="H3" s="210"/>
      <c r="I3" s="9"/>
      <c r="J3" s="77"/>
    </row>
    <row r="4" spans="1:11" ht="15" customHeight="1" x14ac:dyDescent="0.25">
      <c r="A4" s="9"/>
      <c r="B4" s="9"/>
      <c r="C4" s="9"/>
      <c r="D4" s="9"/>
      <c r="E4" s="174"/>
      <c r="F4" s="9"/>
      <c r="G4" s="9"/>
      <c r="H4" s="9"/>
      <c r="I4" s="9"/>
    </row>
    <row r="5" spans="1:11" ht="15.75" x14ac:dyDescent="0.25">
      <c r="A5" s="214" t="s">
        <v>9</v>
      </c>
      <c r="B5" s="214"/>
      <c r="C5" s="214"/>
      <c r="D5" s="214"/>
      <c r="E5" s="214"/>
      <c r="F5" s="214"/>
      <c r="G5" s="214"/>
      <c r="H5" s="214"/>
      <c r="I5" s="30"/>
      <c r="J5" s="78"/>
      <c r="K5" s="78"/>
    </row>
    <row r="6" spans="1:11" ht="15.75" x14ac:dyDescent="0.25">
      <c r="A6" s="30"/>
      <c r="B6" s="30"/>
      <c r="C6" s="30"/>
      <c r="D6" s="30"/>
      <c r="E6" s="177"/>
      <c r="F6" s="30"/>
      <c r="G6" s="30"/>
      <c r="H6" s="30"/>
      <c r="I6" s="30"/>
      <c r="J6" s="30"/>
      <c r="K6" s="30"/>
    </row>
    <row r="7" spans="1:11" ht="15.75" x14ac:dyDescent="0.25">
      <c r="A7" s="58" t="s">
        <v>10</v>
      </c>
      <c r="B7" s="49"/>
      <c r="C7" s="49"/>
      <c r="D7" s="49"/>
      <c r="E7" s="49"/>
      <c r="F7" s="49"/>
      <c r="G7" s="49"/>
      <c r="H7" s="49"/>
      <c r="I7" s="49"/>
    </row>
    <row r="8" spans="1:11" ht="15.75" x14ac:dyDescent="0.25">
      <c r="A8" s="213" t="s">
        <v>11</v>
      </c>
      <c r="B8" s="213"/>
      <c r="C8" s="213"/>
      <c r="D8" s="213"/>
      <c r="E8" s="213"/>
      <c r="F8" s="213"/>
      <c r="G8" s="100"/>
      <c r="H8" s="49"/>
      <c r="I8" s="49"/>
    </row>
    <row r="9" spans="1:11" s="37" customFormat="1" ht="15.75" x14ac:dyDescent="0.25">
      <c r="A9" s="38"/>
      <c r="B9" s="38"/>
      <c r="C9" s="83"/>
      <c r="D9" s="83"/>
      <c r="E9" s="176"/>
      <c r="F9" s="38"/>
      <c r="G9" s="100"/>
      <c r="H9" s="49"/>
      <c r="I9" s="49"/>
    </row>
    <row r="10" spans="1:11" s="138" customFormat="1" ht="15.75" x14ac:dyDescent="0.25">
      <c r="A10" s="137"/>
      <c r="B10" s="146" t="s">
        <v>37</v>
      </c>
      <c r="C10" s="147" t="s">
        <v>105</v>
      </c>
      <c r="D10" s="147" t="s">
        <v>118</v>
      </c>
      <c r="E10" s="149" t="s">
        <v>129</v>
      </c>
    </row>
    <row r="11" spans="1:11" s="39" customFormat="1" ht="15.75" x14ac:dyDescent="0.25">
      <c r="A11" s="40" t="s">
        <v>4</v>
      </c>
      <c r="B11" s="110">
        <f t="shared" ref="B11:D11" si="0">SUM(B13+B16+B22+B29)</f>
        <v>8690000</v>
      </c>
      <c r="C11" s="121">
        <f t="shared" si="0"/>
        <v>1539000</v>
      </c>
      <c r="D11" s="121">
        <f t="shared" si="0"/>
        <v>10229000</v>
      </c>
      <c r="E11" s="188">
        <f>SUM(D11/7.5345)</f>
        <v>1357621.6072732098</v>
      </c>
    </row>
    <row r="12" spans="1:11" s="39" customFormat="1" ht="15.75" x14ac:dyDescent="0.25">
      <c r="A12" s="57" t="s">
        <v>12</v>
      </c>
      <c r="B12" s="111"/>
      <c r="C12" s="49"/>
      <c r="D12" s="49"/>
      <c r="E12" s="189"/>
    </row>
    <row r="13" spans="1:11" s="39" customFormat="1" ht="15.75" x14ac:dyDescent="0.25">
      <c r="A13" s="58" t="s">
        <v>98</v>
      </c>
      <c r="B13" s="150">
        <v>4590000</v>
      </c>
      <c r="C13" s="180">
        <v>1500000</v>
      </c>
      <c r="D13" s="180">
        <f>SUM(B13:C13)</f>
        <v>6090000</v>
      </c>
      <c r="E13" s="189">
        <f t="shared" ref="E13:E33" si="1">SUM(D13/7.5345)</f>
        <v>808281.90324507258</v>
      </c>
    </row>
    <row r="14" spans="1:11" s="60" customFormat="1" ht="15.75" x14ac:dyDescent="0.25">
      <c r="A14" s="59" t="s">
        <v>13</v>
      </c>
      <c r="B14" s="151">
        <v>4590000</v>
      </c>
      <c r="C14" s="97">
        <v>1500000</v>
      </c>
      <c r="D14" s="180">
        <f t="shared" ref="D14:D33" si="2">SUM(B14:C14)</f>
        <v>6090000</v>
      </c>
      <c r="E14" s="189">
        <f t="shared" si="1"/>
        <v>808281.90324507258</v>
      </c>
    </row>
    <row r="15" spans="1:11" s="39" customFormat="1" ht="15.75" x14ac:dyDescent="0.25">
      <c r="A15" s="59"/>
      <c r="B15" s="152"/>
      <c r="C15" s="51"/>
      <c r="D15" s="181"/>
      <c r="E15" s="189"/>
    </row>
    <row r="16" spans="1:11" s="61" customFormat="1" ht="15.75" x14ac:dyDescent="0.25">
      <c r="A16" s="40" t="s">
        <v>89</v>
      </c>
      <c r="B16" s="112">
        <f>SUM(B17+B18+B19)</f>
        <v>2690000</v>
      </c>
      <c r="C16" s="53">
        <v>0</v>
      </c>
      <c r="D16" s="182">
        <f>SUM(B16:C16)</f>
        <v>2690000</v>
      </c>
      <c r="E16" s="189">
        <f t="shared" si="1"/>
        <v>357024.35463534406</v>
      </c>
    </row>
    <row r="17" spans="1:5" s="60" customFormat="1" ht="15.75" x14ac:dyDescent="0.25">
      <c r="A17" s="49" t="s">
        <v>81</v>
      </c>
      <c r="B17" s="113">
        <v>1750000</v>
      </c>
      <c r="C17" s="54">
        <v>0</v>
      </c>
      <c r="D17" s="162">
        <f t="shared" si="2"/>
        <v>1750000</v>
      </c>
      <c r="E17" s="190">
        <f t="shared" si="1"/>
        <v>232264.91472559559</v>
      </c>
    </row>
    <row r="18" spans="1:5" s="60" customFormat="1" ht="15.75" x14ac:dyDescent="0.25">
      <c r="A18" s="49" t="s">
        <v>82</v>
      </c>
      <c r="B18" s="113">
        <v>890000</v>
      </c>
      <c r="C18" s="54">
        <v>0</v>
      </c>
      <c r="D18" s="162">
        <f t="shared" si="2"/>
        <v>890000</v>
      </c>
      <c r="E18" s="190">
        <f t="shared" si="1"/>
        <v>118123.29948901718</v>
      </c>
    </row>
    <row r="19" spans="1:5" s="60" customFormat="1" ht="15.75" x14ac:dyDescent="0.25">
      <c r="A19" s="49" t="s">
        <v>83</v>
      </c>
      <c r="B19" s="113">
        <v>50000</v>
      </c>
      <c r="C19" s="54">
        <v>0</v>
      </c>
      <c r="D19" s="162">
        <f t="shared" si="2"/>
        <v>50000</v>
      </c>
      <c r="E19" s="190">
        <f t="shared" si="1"/>
        <v>6636.1404207313026</v>
      </c>
    </row>
    <row r="20" spans="1:5" s="60" customFormat="1" ht="15.75" x14ac:dyDescent="0.25">
      <c r="A20" s="49" t="s">
        <v>128</v>
      </c>
      <c r="B20" s="113">
        <v>0</v>
      </c>
      <c r="C20" s="54">
        <v>0</v>
      </c>
      <c r="D20" s="162">
        <f t="shared" si="2"/>
        <v>0</v>
      </c>
      <c r="E20" s="190">
        <f t="shared" si="1"/>
        <v>0</v>
      </c>
    </row>
    <row r="21" spans="1:5" s="39" customFormat="1" ht="15.75" x14ac:dyDescent="0.25">
      <c r="A21" s="49"/>
      <c r="B21" s="113"/>
      <c r="C21" s="54"/>
      <c r="D21" s="182"/>
      <c r="E21" s="189"/>
    </row>
    <row r="22" spans="1:5" s="61" customFormat="1" ht="15.75" x14ac:dyDescent="0.25">
      <c r="A22" s="40" t="s">
        <v>97</v>
      </c>
      <c r="B22" s="112">
        <f>SUM(B23:B25)</f>
        <v>1330000</v>
      </c>
      <c r="C22" s="53">
        <v>0</v>
      </c>
      <c r="D22" s="182">
        <f t="shared" si="2"/>
        <v>1330000</v>
      </c>
      <c r="E22" s="189">
        <f t="shared" si="1"/>
        <v>176521.33519145264</v>
      </c>
    </row>
    <row r="23" spans="1:5" s="60" customFormat="1" ht="15.75" x14ac:dyDescent="0.25">
      <c r="A23" s="49" t="s">
        <v>90</v>
      </c>
      <c r="B23" s="118">
        <v>280000</v>
      </c>
      <c r="C23" s="44">
        <v>0</v>
      </c>
      <c r="D23" s="162">
        <v>280000</v>
      </c>
      <c r="E23" s="190">
        <f t="shared" si="1"/>
        <v>37162.386356095296</v>
      </c>
    </row>
    <row r="24" spans="1:5" s="60" customFormat="1" ht="15.75" x14ac:dyDescent="0.25">
      <c r="A24" s="49" t="s">
        <v>91</v>
      </c>
      <c r="B24" s="118">
        <v>150000</v>
      </c>
      <c r="C24" s="44">
        <v>0</v>
      </c>
      <c r="D24" s="162">
        <f t="shared" si="2"/>
        <v>150000</v>
      </c>
      <c r="E24" s="190">
        <f t="shared" si="1"/>
        <v>19908.421262193908</v>
      </c>
    </row>
    <row r="25" spans="1:5" s="60" customFormat="1" ht="15.75" x14ac:dyDescent="0.25">
      <c r="A25" s="49" t="s">
        <v>112</v>
      </c>
      <c r="B25" s="118">
        <v>900000</v>
      </c>
      <c r="C25" s="44">
        <v>0</v>
      </c>
      <c r="D25" s="162">
        <f t="shared" si="2"/>
        <v>900000</v>
      </c>
      <c r="E25" s="190">
        <f t="shared" si="1"/>
        <v>119450.52757316345</v>
      </c>
    </row>
    <row r="26" spans="1:5" s="60" customFormat="1" ht="15.75" x14ac:dyDescent="0.25">
      <c r="A26" s="94"/>
      <c r="B26" s="118"/>
      <c r="C26" s="44"/>
      <c r="D26" s="97"/>
      <c r="E26" s="189"/>
    </row>
    <row r="27" spans="1:5" s="60" customFormat="1" ht="15.75" x14ac:dyDescent="0.25">
      <c r="A27" s="49"/>
      <c r="B27" s="118"/>
      <c r="C27" s="44"/>
      <c r="D27" s="182"/>
      <c r="E27" s="189"/>
    </row>
    <row r="28" spans="1:5" s="61" customFormat="1" ht="15.75" x14ac:dyDescent="0.25">
      <c r="A28" s="40"/>
      <c r="B28" s="114"/>
      <c r="C28" s="42"/>
      <c r="D28" s="182"/>
      <c r="E28" s="189"/>
    </row>
    <row r="29" spans="1:5" s="61" customFormat="1" ht="15.75" x14ac:dyDescent="0.25">
      <c r="A29" s="40" t="s">
        <v>96</v>
      </c>
      <c r="B29" s="114">
        <f>SUM(B30:B33)</f>
        <v>80000</v>
      </c>
      <c r="C29" s="42">
        <v>39000</v>
      </c>
      <c r="D29" s="182">
        <f t="shared" si="2"/>
        <v>119000</v>
      </c>
      <c r="E29" s="189">
        <f t="shared" si="1"/>
        <v>15794.0142013405</v>
      </c>
    </row>
    <row r="30" spans="1:5" s="60" customFormat="1" ht="15.75" x14ac:dyDescent="0.25">
      <c r="A30" s="49" t="s">
        <v>92</v>
      </c>
      <c r="B30" s="153">
        <v>50000</v>
      </c>
      <c r="C30" s="81">
        <v>0</v>
      </c>
      <c r="D30" s="97">
        <f t="shared" si="2"/>
        <v>50000</v>
      </c>
      <c r="E30" s="192">
        <f t="shared" si="1"/>
        <v>6636.1404207313026</v>
      </c>
    </row>
    <row r="31" spans="1:5" s="60" customFormat="1" ht="15.75" x14ac:dyDescent="0.25">
      <c r="A31" s="49" t="s">
        <v>114</v>
      </c>
      <c r="B31" s="153">
        <v>0</v>
      </c>
      <c r="C31" s="81">
        <v>30000</v>
      </c>
      <c r="D31" s="162">
        <v>30000</v>
      </c>
      <c r="E31" s="190">
        <f t="shared" si="1"/>
        <v>3981.6842524387812</v>
      </c>
    </row>
    <row r="32" spans="1:5" s="60" customFormat="1" ht="15.75" x14ac:dyDescent="0.25">
      <c r="A32" s="49" t="s">
        <v>116</v>
      </c>
      <c r="B32" s="153">
        <v>0</v>
      </c>
      <c r="C32" s="81">
        <v>9300</v>
      </c>
      <c r="D32" s="162">
        <v>9300</v>
      </c>
      <c r="E32" s="190">
        <f t="shared" si="1"/>
        <v>1234.3221182560221</v>
      </c>
    </row>
    <row r="33" spans="1:10" s="60" customFormat="1" ht="15.75" x14ac:dyDescent="0.25">
      <c r="A33" s="49" t="s">
        <v>115</v>
      </c>
      <c r="B33" s="154">
        <v>30000</v>
      </c>
      <c r="C33" s="155">
        <v>0</v>
      </c>
      <c r="D33" s="183">
        <f t="shared" si="2"/>
        <v>30000</v>
      </c>
      <c r="E33" s="191">
        <f t="shared" si="1"/>
        <v>3981.6842524387812</v>
      </c>
    </row>
    <row r="34" spans="1:10" ht="15.75" x14ac:dyDescent="0.25">
      <c r="A34" s="2"/>
      <c r="B34" s="11"/>
      <c r="C34" s="11"/>
      <c r="D34" s="11"/>
      <c r="E34" s="11"/>
    </row>
    <row r="35" spans="1:10" ht="15.75" x14ac:dyDescent="0.25">
      <c r="A35" s="12" t="s">
        <v>14</v>
      </c>
      <c r="B35" s="2"/>
      <c r="C35" s="2"/>
      <c r="D35" s="2"/>
      <c r="E35" s="2"/>
      <c r="F35" s="2"/>
      <c r="G35" s="2"/>
      <c r="H35" s="2"/>
      <c r="I35" s="2"/>
    </row>
    <row r="36" spans="1:10" ht="15.75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10" ht="15.75" customHeight="1" x14ac:dyDescent="0.25">
      <c r="A37" s="209" t="s">
        <v>133</v>
      </c>
      <c r="B37" s="209"/>
      <c r="C37" s="209"/>
      <c r="D37" s="209"/>
      <c r="E37" s="209"/>
      <c r="F37" s="209"/>
      <c r="G37" s="209"/>
      <c r="H37" s="209"/>
      <c r="I37" s="209"/>
      <c r="J37" s="209"/>
    </row>
    <row r="38" spans="1:10" ht="15.75" x14ac:dyDescent="0.25">
      <c r="A38" s="3"/>
      <c r="B38" s="2"/>
      <c r="C38" s="2"/>
      <c r="D38" s="2"/>
      <c r="E38" s="2"/>
      <c r="F38" s="2"/>
      <c r="G38" s="2"/>
      <c r="H38" s="2"/>
      <c r="I38" s="2"/>
    </row>
    <row r="39" spans="1:10" ht="15.75" x14ac:dyDescent="0.25">
      <c r="A39" s="2"/>
      <c r="B39" s="79"/>
      <c r="C39" s="79"/>
      <c r="D39" s="79"/>
      <c r="E39" s="79"/>
      <c r="F39" s="212" t="s">
        <v>41</v>
      </c>
      <c r="G39" s="212"/>
      <c r="H39" s="212"/>
      <c r="I39" s="26"/>
    </row>
    <row r="40" spans="1:10" ht="15.75" customHeight="1" x14ac:dyDescent="0.25">
      <c r="A40" s="2"/>
      <c r="B40" s="80"/>
      <c r="C40" s="80"/>
      <c r="D40" s="80"/>
      <c r="E40" s="80"/>
      <c r="F40" s="208" t="s">
        <v>42</v>
      </c>
      <c r="G40" s="208"/>
      <c r="H40" s="208"/>
      <c r="I40" s="99"/>
    </row>
  </sheetData>
  <sheetProtection selectLockedCells="1" selectUnlockedCells="1"/>
  <mergeCells count="6">
    <mergeCell ref="F40:H40"/>
    <mergeCell ref="A8:F8"/>
    <mergeCell ref="A37:J37"/>
    <mergeCell ref="A2:H3"/>
    <mergeCell ref="A5:H5"/>
    <mergeCell ref="F39:H39"/>
  </mergeCells>
  <pageMargins left="0.7" right="0.7" top="0.75" bottom="0.75" header="0.51180555555555551" footer="0.51180555555555551"/>
  <pageSetup paperSize="8" scale="81" firstPageNumber="0" fitToHeight="0" orientation="landscape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58"/>
  <sheetViews>
    <sheetView topLeftCell="A19" workbookViewId="0">
      <selection activeCell="D22" sqref="D22"/>
    </sheetView>
  </sheetViews>
  <sheetFormatPr defaultColWidth="8.28515625" defaultRowHeight="15.75" x14ac:dyDescent="0.25"/>
  <cols>
    <col min="1" max="1" width="60.28515625" customWidth="1"/>
    <col min="2" max="5" width="19.5703125" style="27" customWidth="1"/>
    <col min="6" max="7" width="19.7109375" style="27" customWidth="1"/>
    <col min="8" max="9" width="17.42578125" style="27" customWidth="1"/>
    <col min="10" max="10" width="20.7109375" customWidth="1"/>
    <col min="11" max="11" width="19.5703125" style="134" customWidth="1"/>
    <col min="12" max="12" width="19.5703125" customWidth="1"/>
    <col min="13" max="13" width="15.85546875" style="1" customWidth="1"/>
  </cols>
  <sheetData>
    <row r="1" spans="1:12" x14ac:dyDescent="0.25">
      <c r="A1" s="2" t="s">
        <v>0</v>
      </c>
      <c r="J1" s="2"/>
      <c r="K1" s="2"/>
      <c r="L1" s="2"/>
    </row>
    <row r="2" spans="1:12" ht="15" customHeight="1" x14ac:dyDescent="0.25">
      <c r="A2" s="210" t="s">
        <v>108</v>
      </c>
      <c r="B2" s="210"/>
      <c r="C2" s="210"/>
      <c r="D2" s="210"/>
      <c r="E2" s="210"/>
      <c r="F2" s="210"/>
      <c r="G2" s="210"/>
      <c r="H2" s="210"/>
      <c r="I2" s="9"/>
      <c r="J2" s="77"/>
      <c r="K2" s="77"/>
      <c r="L2" s="77"/>
    </row>
    <row r="3" spans="1:12" ht="15" customHeight="1" x14ac:dyDescent="0.25">
      <c r="A3" s="210"/>
      <c r="B3" s="210"/>
      <c r="C3" s="210"/>
      <c r="D3" s="210"/>
      <c r="E3" s="210"/>
      <c r="F3" s="210"/>
      <c r="G3" s="210"/>
      <c r="H3" s="210"/>
      <c r="I3" s="9"/>
      <c r="J3" s="77"/>
      <c r="K3" s="77"/>
      <c r="L3" s="77"/>
    </row>
    <row r="4" spans="1:12" x14ac:dyDescent="0.25">
      <c r="A4" s="211" t="s">
        <v>15</v>
      </c>
      <c r="B4" s="211"/>
      <c r="C4" s="211"/>
      <c r="D4" s="211"/>
      <c r="E4" s="211"/>
      <c r="F4" s="211"/>
      <c r="G4" s="211"/>
      <c r="H4" s="211"/>
      <c r="I4" s="135"/>
      <c r="J4" s="14"/>
      <c r="K4" s="14"/>
      <c r="L4" s="14"/>
    </row>
    <row r="5" spans="1:12" x14ac:dyDescent="0.25">
      <c r="A5" s="29"/>
      <c r="B5" s="29"/>
      <c r="C5" s="29"/>
      <c r="D5" s="29"/>
      <c r="E5" s="29"/>
      <c r="F5" s="29"/>
      <c r="G5" s="29"/>
      <c r="H5" s="29"/>
      <c r="I5" s="136"/>
      <c r="J5" s="133"/>
      <c r="K5" s="29"/>
      <c r="L5" s="164"/>
    </row>
    <row r="6" spans="1:12" x14ac:dyDescent="0.25">
      <c r="A6" s="4" t="s">
        <v>16</v>
      </c>
      <c r="J6" s="13"/>
      <c r="K6" s="165"/>
      <c r="L6" s="169"/>
    </row>
    <row r="7" spans="1:12" x14ac:dyDescent="0.25">
      <c r="A7" s="4"/>
      <c r="J7" s="13"/>
      <c r="K7" s="166"/>
      <c r="L7" s="13"/>
    </row>
    <row r="8" spans="1:12" x14ac:dyDescent="0.25">
      <c r="A8" s="13" t="s">
        <v>17</v>
      </c>
      <c r="J8" s="13"/>
      <c r="K8" s="13"/>
      <c r="L8" s="13"/>
    </row>
    <row r="9" spans="1:12" x14ac:dyDescent="0.25">
      <c r="A9" s="13"/>
      <c r="J9" s="13"/>
      <c r="K9" s="13"/>
      <c r="L9" s="13"/>
    </row>
    <row r="10" spans="1:12" s="39" customFormat="1" x14ac:dyDescent="0.25">
      <c r="A10" s="62"/>
      <c r="B10" s="146" t="s">
        <v>37</v>
      </c>
      <c r="C10" s="147" t="s">
        <v>105</v>
      </c>
      <c r="D10" s="147" t="s">
        <v>104</v>
      </c>
      <c r="E10" s="149" t="s">
        <v>135</v>
      </c>
    </row>
    <row r="11" spans="1:12" s="39" customFormat="1" x14ac:dyDescent="0.25">
      <c r="A11" s="63" t="s">
        <v>4</v>
      </c>
      <c r="B11" s="124">
        <f>SUM(B13+B37+B47)</f>
        <v>32392207</v>
      </c>
      <c r="C11" s="124">
        <f>SUM(C13+C37+C47)</f>
        <v>1531450.79</v>
      </c>
      <c r="D11" s="124">
        <f>SUM(D13+D37+D47)</f>
        <v>33985364.859999999</v>
      </c>
      <c r="E11" s="201">
        <f>SUM(D11/7.5345)</f>
        <v>4510633.0692149438</v>
      </c>
    </row>
    <row r="12" spans="1:12" s="32" customFormat="1" x14ac:dyDescent="0.25">
      <c r="A12" s="63"/>
      <c r="B12" s="124"/>
      <c r="C12" s="84"/>
      <c r="D12" s="42"/>
      <c r="E12" s="200"/>
    </row>
    <row r="13" spans="1:12" s="32" customFormat="1" x14ac:dyDescent="0.25">
      <c r="A13" s="64" t="s">
        <v>61</v>
      </c>
      <c r="B13" s="124">
        <f>SUM(B14+B20+B26+B29+B30+B31+B32+B33+B34+B35)</f>
        <v>30882207</v>
      </c>
      <c r="C13" s="85">
        <f>SUM(C14+C20+C26+C29+C30+C31+C32+C33+C34)</f>
        <v>1246450.79</v>
      </c>
      <c r="D13" s="85">
        <f>SUM(D14+D20+D26+D29+D30+D31+D32+D33+D34)</f>
        <v>32190364.859999999</v>
      </c>
      <c r="E13" s="201">
        <f>SUM(D13/7.5345)</f>
        <v>4272395.62811069</v>
      </c>
    </row>
    <row r="14" spans="1:12" s="36" customFormat="1" x14ac:dyDescent="0.25">
      <c r="A14" s="65" t="s">
        <v>18</v>
      </c>
      <c r="B14" s="124">
        <f>SUM(B15:B16)</f>
        <v>14545287</v>
      </c>
      <c r="C14" s="85">
        <v>278505.7</v>
      </c>
      <c r="D14" s="85">
        <v>14531816.619999999</v>
      </c>
      <c r="E14" s="201">
        <f t="shared" ref="E14:E51" si="0">SUM(D14/7.5345)</f>
        <v>1928703.5131727385</v>
      </c>
    </row>
    <row r="15" spans="1:12" s="36" customFormat="1" x14ac:dyDescent="0.25">
      <c r="A15" s="66" t="s">
        <v>19</v>
      </c>
      <c r="B15" s="125">
        <v>12592062</v>
      </c>
      <c r="C15" s="196">
        <v>230820.68</v>
      </c>
      <c r="D15" s="93">
        <f>SUM(B15:C15)</f>
        <v>12822882.68</v>
      </c>
      <c r="E15" s="201">
        <f t="shared" si="0"/>
        <v>1701889.0012608666</v>
      </c>
      <c r="F15" s="98"/>
    </row>
    <row r="16" spans="1:12" s="36" customFormat="1" x14ac:dyDescent="0.25">
      <c r="A16" s="66" t="s">
        <v>20</v>
      </c>
      <c r="B16" s="126">
        <f>SUM(B17:B19)</f>
        <v>1953225</v>
      </c>
      <c r="C16" s="197">
        <v>47685.02</v>
      </c>
      <c r="D16" s="93">
        <f>SUM(B16:C16)</f>
        <v>2000910.02</v>
      </c>
      <c r="E16" s="201">
        <f t="shared" si="0"/>
        <v>265566.39723936556</v>
      </c>
    </row>
    <row r="17" spans="1:6" s="36" customFormat="1" x14ac:dyDescent="0.25">
      <c r="A17" s="66" t="s">
        <v>120</v>
      </c>
      <c r="B17" s="126">
        <v>1428000</v>
      </c>
      <c r="C17" s="197">
        <v>10122.02</v>
      </c>
      <c r="D17" s="93">
        <f>SUM(B17)</f>
        <v>1428000</v>
      </c>
      <c r="E17" s="201">
        <f t="shared" si="0"/>
        <v>189528.17041608598</v>
      </c>
    </row>
    <row r="18" spans="1:6" s="36" customFormat="1" x14ac:dyDescent="0.25">
      <c r="A18" s="66" t="s">
        <v>121</v>
      </c>
      <c r="B18" s="127">
        <v>497475</v>
      </c>
      <c r="C18" s="95">
        <v>15313</v>
      </c>
      <c r="D18" s="93">
        <f t="shared" ref="D18:D25" si="1">SUM(B18:C18)</f>
        <v>512788</v>
      </c>
      <c r="E18" s="201">
        <f t="shared" si="0"/>
        <v>68058.663481319265</v>
      </c>
    </row>
    <row r="19" spans="1:6" s="36" customFormat="1" x14ac:dyDescent="0.25">
      <c r="A19" s="66" t="s">
        <v>122</v>
      </c>
      <c r="B19" s="127">
        <v>27750</v>
      </c>
      <c r="C19" s="95">
        <v>22250</v>
      </c>
      <c r="D19" s="93">
        <f t="shared" si="1"/>
        <v>50000</v>
      </c>
      <c r="E19" s="201">
        <f t="shared" si="0"/>
        <v>6636.1404207313026</v>
      </c>
    </row>
    <row r="20" spans="1:6" s="36" customFormat="1" x14ac:dyDescent="0.25">
      <c r="A20" s="65" t="s">
        <v>21</v>
      </c>
      <c r="B20" s="128">
        <f>SUM(B21:B22)</f>
        <v>9168442</v>
      </c>
      <c r="C20" s="86">
        <v>832945.09</v>
      </c>
      <c r="D20" s="86">
        <f t="shared" si="1"/>
        <v>10001387.09</v>
      </c>
      <c r="E20" s="201">
        <f t="shared" si="0"/>
        <v>1327412.1826265843</v>
      </c>
      <c r="F20" s="168"/>
    </row>
    <row r="21" spans="1:6" s="36" customFormat="1" x14ac:dyDescent="0.25">
      <c r="A21" s="66" t="s">
        <v>22</v>
      </c>
      <c r="B21" s="127">
        <v>7806442</v>
      </c>
      <c r="C21" s="95">
        <v>471000</v>
      </c>
      <c r="D21" s="44">
        <f t="shared" si="1"/>
        <v>8277442</v>
      </c>
      <c r="E21" s="201">
        <f t="shared" si="0"/>
        <v>1098605.348729179</v>
      </c>
    </row>
    <row r="22" spans="1:6" s="36" customFormat="1" x14ac:dyDescent="0.25">
      <c r="A22" s="66" t="s">
        <v>23</v>
      </c>
      <c r="B22" s="127">
        <f>SUM(B23:B25)</f>
        <v>1362000</v>
      </c>
      <c r="C22" s="95">
        <v>361945.09</v>
      </c>
      <c r="D22" s="127">
        <f>SUM(D23:D25)</f>
        <v>1723945.09</v>
      </c>
      <c r="E22" s="201">
        <f t="shared" si="0"/>
        <v>228806.83389740527</v>
      </c>
    </row>
    <row r="23" spans="1:6" s="36" customFormat="1" x14ac:dyDescent="0.25">
      <c r="A23" s="66" t="s">
        <v>123</v>
      </c>
      <c r="B23" s="127">
        <v>1000000</v>
      </c>
      <c r="C23" s="95">
        <v>369945.09</v>
      </c>
      <c r="D23" s="44">
        <f>SUM(B23:C23)</f>
        <v>1369945.09</v>
      </c>
      <c r="E23" s="201">
        <f t="shared" si="0"/>
        <v>181822.95971862765</v>
      </c>
    </row>
    <row r="24" spans="1:6" s="132" customFormat="1" x14ac:dyDescent="0.25">
      <c r="A24" s="131" t="s">
        <v>124</v>
      </c>
      <c r="B24" s="127">
        <v>330000</v>
      </c>
      <c r="C24" s="95">
        <v>-8000</v>
      </c>
      <c r="D24" s="45">
        <f t="shared" si="1"/>
        <v>322000</v>
      </c>
      <c r="E24" s="201">
        <f t="shared" si="0"/>
        <v>42736.744309509588</v>
      </c>
      <c r="F24" s="167"/>
    </row>
    <row r="25" spans="1:6" s="132" customFormat="1" x14ac:dyDescent="0.25">
      <c r="A25" s="131" t="s">
        <v>125</v>
      </c>
      <c r="B25" s="127">
        <v>32000</v>
      </c>
      <c r="C25" s="95">
        <v>0</v>
      </c>
      <c r="D25" s="45">
        <f t="shared" si="1"/>
        <v>32000</v>
      </c>
      <c r="E25" s="201">
        <f t="shared" si="0"/>
        <v>4247.1298692680339</v>
      </c>
    </row>
    <row r="26" spans="1:6" s="36" customFormat="1" x14ac:dyDescent="0.25">
      <c r="A26" s="65" t="s">
        <v>24</v>
      </c>
      <c r="B26" s="128">
        <v>5246769</v>
      </c>
      <c r="C26" s="86">
        <v>35000</v>
      </c>
      <c r="D26" s="86">
        <f t="shared" ref="D26" si="2">SUM(D27:D28)</f>
        <v>5635452.1500000004</v>
      </c>
      <c r="E26" s="201">
        <f t="shared" si="0"/>
        <v>747953.03603424248</v>
      </c>
      <c r="F26" s="98"/>
    </row>
    <row r="27" spans="1:6" s="36" customFormat="1" x14ac:dyDescent="0.25">
      <c r="A27" s="66" t="s">
        <v>25</v>
      </c>
      <c r="B27" s="127">
        <v>4996789</v>
      </c>
      <c r="C27" s="95">
        <v>275885.57</v>
      </c>
      <c r="D27" s="45">
        <f t="shared" ref="D27:D34" si="3">SUM(B27:C27)</f>
        <v>5272674.57</v>
      </c>
      <c r="E27" s="201">
        <f t="shared" si="0"/>
        <v>699804.17678678082</v>
      </c>
    </row>
    <row r="28" spans="1:6" s="36" customFormat="1" x14ac:dyDescent="0.25">
      <c r="A28" s="66" t="s">
        <v>26</v>
      </c>
      <c r="B28" s="109">
        <v>250000</v>
      </c>
      <c r="C28" s="45">
        <v>112777.58</v>
      </c>
      <c r="D28" s="45">
        <f t="shared" si="3"/>
        <v>362777.58</v>
      </c>
      <c r="E28" s="201">
        <f t="shared" si="0"/>
        <v>48148.859247461674</v>
      </c>
    </row>
    <row r="29" spans="1:6" s="55" customFormat="1" ht="14.25" customHeight="1" x14ac:dyDescent="0.25">
      <c r="A29" s="65" t="s">
        <v>54</v>
      </c>
      <c r="B29" s="114">
        <v>650000</v>
      </c>
      <c r="C29" s="42">
        <v>100000</v>
      </c>
      <c r="D29" s="42">
        <f t="shared" si="3"/>
        <v>750000</v>
      </c>
      <c r="E29" s="201">
        <f t="shared" si="0"/>
        <v>99542.106310969539</v>
      </c>
    </row>
    <row r="30" spans="1:6" s="55" customFormat="1" x14ac:dyDescent="0.25">
      <c r="A30" s="65" t="s">
        <v>43</v>
      </c>
      <c r="B30" s="116">
        <v>10000</v>
      </c>
      <c r="C30" s="56">
        <v>0</v>
      </c>
      <c r="D30" s="42">
        <f t="shared" si="3"/>
        <v>10000</v>
      </c>
      <c r="E30" s="201">
        <f t="shared" si="0"/>
        <v>1327.2280841462605</v>
      </c>
    </row>
    <row r="31" spans="1:6" s="55" customFormat="1" x14ac:dyDescent="0.25">
      <c r="A31" s="50" t="s">
        <v>44</v>
      </c>
      <c r="B31" s="107">
        <v>639709</v>
      </c>
      <c r="C31" s="91">
        <v>0</v>
      </c>
      <c r="D31" s="91">
        <f t="shared" si="3"/>
        <v>639709</v>
      </c>
      <c r="E31" s="201">
        <f t="shared" si="0"/>
        <v>84903.975048112014</v>
      </c>
    </row>
    <row r="32" spans="1:6" s="55" customFormat="1" x14ac:dyDescent="0.25">
      <c r="A32" s="50" t="s">
        <v>45</v>
      </c>
      <c r="B32" s="114">
        <v>22000</v>
      </c>
      <c r="C32" s="42">
        <v>0</v>
      </c>
      <c r="D32" s="42">
        <f t="shared" si="3"/>
        <v>22000</v>
      </c>
      <c r="E32" s="201">
        <f t="shared" si="0"/>
        <v>2919.9017851217732</v>
      </c>
    </row>
    <row r="33" spans="1:5" s="55" customFormat="1" x14ac:dyDescent="0.25">
      <c r="A33" s="46" t="s">
        <v>56</v>
      </c>
      <c r="B33" s="114">
        <v>300000</v>
      </c>
      <c r="C33" s="42">
        <v>0</v>
      </c>
      <c r="D33" s="42">
        <f t="shared" si="3"/>
        <v>300000</v>
      </c>
      <c r="E33" s="201">
        <f t="shared" si="0"/>
        <v>39816.842524387816</v>
      </c>
    </row>
    <row r="34" spans="1:5" s="55" customFormat="1" x14ac:dyDescent="0.25">
      <c r="A34" s="46" t="s">
        <v>55</v>
      </c>
      <c r="B34" s="114">
        <v>300000</v>
      </c>
      <c r="C34" s="42">
        <v>0</v>
      </c>
      <c r="D34" s="42">
        <f t="shared" si="3"/>
        <v>300000</v>
      </c>
      <c r="E34" s="201">
        <f t="shared" si="0"/>
        <v>39816.842524387816</v>
      </c>
    </row>
    <row r="35" spans="1:5" s="55" customFormat="1" x14ac:dyDescent="0.25">
      <c r="A35" s="46" t="s">
        <v>119</v>
      </c>
      <c r="B35" s="114"/>
      <c r="C35" s="42"/>
      <c r="D35" s="42">
        <v>0</v>
      </c>
      <c r="E35" s="201">
        <f t="shared" si="0"/>
        <v>0</v>
      </c>
    </row>
    <row r="36" spans="1:5" s="36" customFormat="1" x14ac:dyDescent="0.25">
      <c r="A36" s="43"/>
      <c r="B36" s="118"/>
      <c r="C36" s="44"/>
      <c r="D36" s="42"/>
      <c r="E36" s="200"/>
    </row>
    <row r="37" spans="1:5" s="32" customFormat="1" x14ac:dyDescent="0.25">
      <c r="A37" s="47" t="s">
        <v>60</v>
      </c>
      <c r="B37" s="112">
        <f>SUM(B38+B40+B42+B43+B44)</f>
        <v>262000</v>
      </c>
      <c r="C37" s="53">
        <f>SUM(C38+C40+C42+C43+C44+C45)</f>
        <v>165000</v>
      </c>
      <c r="D37" s="53">
        <f>SUM(D38+D40+D42+D43+D44)</f>
        <v>427000</v>
      </c>
      <c r="E37" s="201">
        <f t="shared" si="0"/>
        <v>56672.639193045325</v>
      </c>
    </row>
    <row r="38" spans="1:5" s="36" customFormat="1" x14ac:dyDescent="0.25">
      <c r="A38" s="47" t="s">
        <v>27</v>
      </c>
      <c r="B38" s="112">
        <f t="shared" ref="B38:D38" si="4">SUM(B39:B39)</f>
        <v>6000</v>
      </c>
      <c r="C38" s="53">
        <f t="shared" si="4"/>
        <v>0</v>
      </c>
      <c r="D38" s="53">
        <f t="shared" si="4"/>
        <v>6000</v>
      </c>
      <c r="E38" s="201">
        <f t="shared" si="0"/>
        <v>796.33685048775624</v>
      </c>
    </row>
    <row r="39" spans="1:5" s="69" customFormat="1" ht="15.75" customHeight="1" x14ac:dyDescent="0.25">
      <c r="A39" s="68" t="s">
        <v>106</v>
      </c>
      <c r="B39" s="120">
        <v>6000</v>
      </c>
      <c r="C39" s="52">
        <v>0</v>
      </c>
      <c r="D39" s="44">
        <f>SUM(B39:C39)</f>
        <v>6000</v>
      </c>
      <c r="E39" s="201">
        <f t="shared" si="0"/>
        <v>796.33685048775624</v>
      </c>
    </row>
    <row r="40" spans="1:5" s="36" customFormat="1" x14ac:dyDescent="0.25">
      <c r="A40" s="47" t="s">
        <v>28</v>
      </c>
      <c r="B40" s="112">
        <f t="shared" ref="B40:D40" si="5">SUM(B41:B41)</f>
        <v>6000</v>
      </c>
      <c r="C40" s="53">
        <f t="shared" si="5"/>
        <v>0</v>
      </c>
      <c r="D40" s="53">
        <f t="shared" si="5"/>
        <v>6000</v>
      </c>
      <c r="E40" s="201">
        <f t="shared" si="0"/>
        <v>796.33685048775624</v>
      </c>
    </row>
    <row r="41" spans="1:5" s="36" customFormat="1" x14ac:dyDescent="0.25">
      <c r="A41" s="70" t="s">
        <v>107</v>
      </c>
      <c r="B41" s="113">
        <v>6000</v>
      </c>
      <c r="C41" s="54">
        <v>0</v>
      </c>
      <c r="D41" s="44">
        <f>SUM(B41:C41)</f>
        <v>6000</v>
      </c>
      <c r="E41" s="201">
        <f t="shared" si="0"/>
        <v>796.33685048775624</v>
      </c>
    </row>
    <row r="42" spans="1:5" s="36" customFormat="1" x14ac:dyDescent="0.25">
      <c r="A42" s="47" t="s">
        <v>40</v>
      </c>
      <c r="B42" s="112">
        <v>100000</v>
      </c>
      <c r="C42" s="53">
        <v>0</v>
      </c>
      <c r="D42" s="42">
        <f>SUM(B42:C42)</f>
        <v>100000</v>
      </c>
      <c r="E42" s="201">
        <f t="shared" si="0"/>
        <v>13272.280841462605</v>
      </c>
    </row>
    <row r="43" spans="1:5" s="36" customFormat="1" x14ac:dyDescent="0.25">
      <c r="A43" s="47" t="s">
        <v>46</v>
      </c>
      <c r="B43" s="112">
        <v>50000</v>
      </c>
      <c r="C43" s="53">
        <v>0</v>
      </c>
      <c r="D43" s="42">
        <f>SUM(B43:C43)</f>
        <v>50000</v>
      </c>
      <c r="E43" s="201">
        <f t="shared" si="0"/>
        <v>6636.1404207313026</v>
      </c>
    </row>
    <row r="44" spans="1:5" s="36" customFormat="1" ht="15" customHeight="1" x14ac:dyDescent="0.25">
      <c r="A44" s="71" t="s">
        <v>39</v>
      </c>
      <c r="B44" s="112">
        <v>100000</v>
      </c>
      <c r="C44" s="53">
        <v>165000</v>
      </c>
      <c r="D44" s="42">
        <f>SUM(B44:C44)</f>
        <v>265000</v>
      </c>
      <c r="E44" s="201">
        <f t="shared" si="0"/>
        <v>35171.544229875901</v>
      </c>
    </row>
    <row r="45" spans="1:5" s="36" customFormat="1" ht="15" customHeight="1" x14ac:dyDescent="0.25">
      <c r="A45" s="50"/>
      <c r="B45" s="112"/>
      <c r="C45" s="53"/>
      <c r="D45" s="42"/>
      <c r="E45" s="201"/>
    </row>
    <row r="46" spans="1:5" s="32" customFormat="1" x14ac:dyDescent="0.25">
      <c r="A46" s="71"/>
      <c r="B46" s="113"/>
      <c r="C46" s="54"/>
      <c r="D46" s="42"/>
      <c r="E46" s="200"/>
    </row>
    <row r="47" spans="1:5" s="32" customFormat="1" x14ac:dyDescent="0.25">
      <c r="A47" s="47" t="s">
        <v>132</v>
      </c>
      <c r="B47" s="112">
        <f>SUM(B48:B51)</f>
        <v>1248000</v>
      </c>
      <c r="C47" s="185">
        <f>SUM(C48:C51)</f>
        <v>120000</v>
      </c>
      <c r="D47" s="53">
        <f>SUM(D48:D51)</f>
        <v>1368000</v>
      </c>
      <c r="E47" s="201">
        <f t="shared" si="0"/>
        <v>181564.80191120843</v>
      </c>
    </row>
    <row r="48" spans="1:5" s="55" customFormat="1" x14ac:dyDescent="0.25">
      <c r="A48" s="47" t="s">
        <v>102</v>
      </c>
      <c r="B48" s="112">
        <v>400000</v>
      </c>
      <c r="C48" s="185">
        <v>60000</v>
      </c>
      <c r="D48" s="42">
        <v>460000</v>
      </c>
      <c r="E48" s="201">
        <f t="shared" si="0"/>
        <v>61052.491870727979</v>
      </c>
    </row>
    <row r="49" spans="1:13" s="55" customFormat="1" x14ac:dyDescent="0.25">
      <c r="A49" s="46" t="s">
        <v>57</v>
      </c>
      <c r="B49" s="114">
        <v>550000</v>
      </c>
      <c r="C49" s="96">
        <v>60000</v>
      </c>
      <c r="D49" s="42">
        <f>SUM(B49:C49)</f>
        <v>610000</v>
      </c>
      <c r="E49" s="201">
        <f t="shared" si="0"/>
        <v>80960.913132921894</v>
      </c>
    </row>
    <row r="50" spans="1:13" s="55" customFormat="1" x14ac:dyDescent="0.25">
      <c r="A50" s="46" t="s">
        <v>50</v>
      </c>
      <c r="B50" s="114">
        <v>48000</v>
      </c>
      <c r="C50" s="42">
        <v>0</v>
      </c>
      <c r="D50" s="42">
        <f>SUM(B50:C50)</f>
        <v>48000</v>
      </c>
      <c r="E50" s="201">
        <f t="shared" si="0"/>
        <v>6370.6948039020499</v>
      </c>
    </row>
    <row r="51" spans="1:13" s="55" customFormat="1" x14ac:dyDescent="0.25">
      <c r="A51" s="46" t="s">
        <v>103</v>
      </c>
      <c r="B51" s="129">
        <v>250000</v>
      </c>
      <c r="C51" s="130">
        <v>0</v>
      </c>
      <c r="D51" s="130">
        <f>SUM(B51:C51)</f>
        <v>250000</v>
      </c>
      <c r="E51" s="202">
        <f t="shared" si="0"/>
        <v>33180.702103656513</v>
      </c>
    </row>
    <row r="52" spans="1:13" x14ac:dyDescent="0.25">
      <c r="A52" s="8"/>
      <c r="J52" s="27"/>
      <c r="K52" s="15"/>
      <c r="L52" s="15"/>
    </row>
    <row r="53" spans="1:13" x14ac:dyDescent="0.25">
      <c r="A53" s="18" t="s">
        <v>29</v>
      </c>
      <c r="J53" s="17"/>
      <c r="K53" s="17"/>
      <c r="L53" s="17"/>
    </row>
    <row r="54" spans="1:13" x14ac:dyDescent="0.25">
      <c r="A54" s="17"/>
      <c r="J54" s="17"/>
      <c r="K54" s="17"/>
      <c r="L54" s="17"/>
    </row>
    <row r="55" spans="1:13" ht="18.75" customHeight="1" x14ac:dyDescent="0.25">
      <c r="A55" s="209" t="s">
        <v>136</v>
      </c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</row>
    <row r="56" spans="1:13" x14ac:dyDescent="0.25">
      <c r="A56" s="3"/>
      <c r="J56" s="13"/>
      <c r="K56" s="13"/>
      <c r="L56" s="13"/>
    </row>
    <row r="57" spans="1:13" x14ac:dyDescent="0.25">
      <c r="A57" s="3"/>
      <c r="F57" s="215" t="s">
        <v>41</v>
      </c>
      <c r="G57" s="215"/>
      <c r="H57" s="215"/>
      <c r="I57" s="101"/>
      <c r="J57" s="212"/>
      <c r="K57" s="212"/>
      <c r="L57" s="212"/>
    </row>
    <row r="58" spans="1:13" x14ac:dyDescent="0.25">
      <c r="A58" s="3"/>
      <c r="F58" s="215" t="s">
        <v>42</v>
      </c>
      <c r="G58" s="215"/>
      <c r="H58" s="215"/>
      <c r="I58" s="101"/>
      <c r="J58" s="208"/>
      <c r="K58" s="208"/>
      <c r="L58" s="208"/>
    </row>
  </sheetData>
  <sheetProtection selectLockedCells="1" selectUnlockedCells="1"/>
  <mergeCells count="7">
    <mergeCell ref="A55:M55"/>
    <mergeCell ref="J58:L58"/>
    <mergeCell ref="A2:H3"/>
    <mergeCell ref="A4:H4"/>
    <mergeCell ref="F57:H57"/>
    <mergeCell ref="J57:L57"/>
    <mergeCell ref="F58:H58"/>
  </mergeCells>
  <pageMargins left="0.31496062992125984" right="0.11811023622047245" top="0.15748031496062992" bottom="0.15748031496062992" header="0.51181102362204722" footer="0.51181102362204722"/>
  <pageSetup paperSize="8" scale="70" firstPageNumber="0" fitToHeight="0" orientation="landscape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2"/>
  <sheetViews>
    <sheetView workbookViewId="0">
      <selection activeCell="D20" sqref="D20"/>
    </sheetView>
  </sheetViews>
  <sheetFormatPr defaultColWidth="8.28515625" defaultRowHeight="15" x14ac:dyDescent="0.25"/>
  <cols>
    <col min="1" max="1" width="57.85546875" customWidth="1"/>
    <col min="2" max="5" width="24.5703125" customWidth="1"/>
    <col min="6" max="7" width="21" customWidth="1"/>
    <col min="8" max="8" width="20" customWidth="1"/>
    <col min="9" max="9" width="18.28515625" customWidth="1"/>
    <col min="10" max="10" width="19.28515625" customWidth="1"/>
    <col min="11" max="11" width="15.140625" customWidth="1"/>
  </cols>
  <sheetData>
    <row r="1" spans="1:9" ht="15.75" x14ac:dyDescent="0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ht="13.9" customHeight="1" x14ac:dyDescent="0.25">
      <c r="A2" s="210" t="s">
        <v>108</v>
      </c>
      <c r="B2" s="210"/>
      <c r="C2" s="210"/>
      <c r="D2" s="210"/>
      <c r="E2" s="210"/>
      <c r="F2" s="210"/>
      <c r="G2" s="210"/>
      <c r="H2" s="210"/>
      <c r="I2" s="9"/>
    </row>
    <row r="3" spans="1:9" ht="15" customHeight="1" x14ac:dyDescent="0.25">
      <c r="A3" s="210"/>
      <c r="B3" s="210"/>
      <c r="C3" s="210"/>
      <c r="D3" s="210"/>
      <c r="E3" s="210"/>
      <c r="F3" s="210"/>
      <c r="G3" s="210"/>
      <c r="H3" s="210"/>
      <c r="I3" s="9"/>
    </row>
    <row r="4" spans="1:9" ht="15" customHeight="1" x14ac:dyDescent="0.25">
      <c r="A4" s="9"/>
      <c r="B4" s="9"/>
      <c r="C4" s="9"/>
      <c r="D4" s="9"/>
      <c r="E4" s="174"/>
      <c r="F4" s="9"/>
      <c r="G4" s="9"/>
      <c r="H4" s="9"/>
      <c r="I4" s="9"/>
    </row>
    <row r="5" spans="1:9" ht="15.75" x14ac:dyDescent="0.25">
      <c r="A5" s="211" t="s">
        <v>30</v>
      </c>
      <c r="B5" s="211"/>
      <c r="C5" s="211"/>
      <c r="D5" s="211"/>
      <c r="E5" s="211"/>
      <c r="F5" s="211"/>
      <c r="G5" s="211"/>
      <c r="H5" s="211"/>
      <c r="I5" s="29"/>
    </row>
    <row r="6" spans="1:9" ht="15.75" x14ac:dyDescent="0.25">
      <c r="A6" s="29"/>
      <c r="B6" s="29"/>
      <c r="C6" s="29"/>
      <c r="D6" s="29"/>
      <c r="E6" s="175"/>
      <c r="F6" s="29"/>
      <c r="G6" s="29"/>
      <c r="H6" s="29"/>
      <c r="I6" s="29"/>
    </row>
    <row r="7" spans="1:9" ht="15.75" x14ac:dyDescent="0.25">
      <c r="A7" s="4" t="s">
        <v>16</v>
      </c>
      <c r="B7" s="2"/>
      <c r="C7" s="2"/>
      <c r="D7" s="2"/>
      <c r="E7" s="2"/>
      <c r="F7" s="2"/>
      <c r="G7" s="2"/>
      <c r="H7" s="2"/>
      <c r="I7" s="2"/>
    </row>
    <row r="8" spans="1:9" ht="15" customHeight="1" x14ac:dyDescent="0.25">
      <c r="A8" s="216" t="s">
        <v>31</v>
      </c>
      <c r="B8" s="216"/>
      <c r="C8" s="216"/>
      <c r="D8" s="216"/>
      <c r="E8" s="216"/>
      <c r="F8" s="216"/>
      <c r="G8" s="19"/>
      <c r="H8" s="19"/>
      <c r="I8" s="19"/>
    </row>
    <row r="9" spans="1:9" s="32" customFormat="1" ht="16.5" customHeight="1" x14ac:dyDescent="0.25">
      <c r="A9" s="31"/>
      <c r="B9" s="31"/>
      <c r="C9" s="31"/>
      <c r="D9" s="31"/>
      <c r="E9" s="31"/>
      <c r="F9" s="31"/>
      <c r="G9" s="31"/>
      <c r="H9" s="31"/>
      <c r="I9" s="31"/>
    </row>
    <row r="10" spans="1:9" s="32" customFormat="1" ht="15.75" x14ac:dyDescent="0.25">
      <c r="A10" s="31"/>
      <c r="B10" s="146" t="s">
        <v>37</v>
      </c>
      <c r="C10" s="149" t="s">
        <v>105</v>
      </c>
      <c r="D10" s="148" t="s">
        <v>127</v>
      </c>
      <c r="E10" s="149" t="s">
        <v>129</v>
      </c>
    </row>
    <row r="11" spans="1:9" s="32" customFormat="1" ht="15.75" x14ac:dyDescent="0.25">
      <c r="A11" s="33" t="s">
        <v>4</v>
      </c>
      <c r="B11" s="122">
        <f>SUM(B13)</f>
        <v>16455500</v>
      </c>
      <c r="C11" s="122">
        <v>986838.64</v>
      </c>
      <c r="D11" s="160">
        <f>SUM(B11:C11)</f>
        <v>17442338.640000001</v>
      </c>
      <c r="E11" s="123">
        <f>SUM(D11/7.5345)</f>
        <v>2314996.1696197493</v>
      </c>
    </row>
    <row r="12" spans="1:9" s="32" customFormat="1" ht="15.75" x14ac:dyDescent="0.25">
      <c r="A12" s="33"/>
      <c r="B12" s="122"/>
      <c r="C12" s="122"/>
      <c r="D12" s="160"/>
      <c r="E12" s="123"/>
    </row>
    <row r="13" spans="1:9" s="32" customFormat="1" ht="15.75" x14ac:dyDescent="0.25">
      <c r="A13" s="34" t="s">
        <v>58</v>
      </c>
      <c r="B13" s="158">
        <f>SUM(B14)</f>
        <v>16455500</v>
      </c>
      <c r="C13" s="122">
        <v>986838.64</v>
      </c>
      <c r="D13" s="160">
        <f>SUM(B13:C13)</f>
        <v>17442338.640000001</v>
      </c>
      <c r="E13" s="123">
        <f t="shared" ref="E13:E14" si="0">SUM(D13/7.5345)</f>
        <v>2314996.1696197493</v>
      </c>
    </row>
    <row r="14" spans="1:9" s="36" customFormat="1" ht="15.75" x14ac:dyDescent="0.25">
      <c r="A14" s="35" t="s">
        <v>32</v>
      </c>
      <c r="B14" s="159">
        <v>16455500</v>
      </c>
      <c r="C14" s="203">
        <v>986838.64</v>
      </c>
      <c r="D14" s="161">
        <f>SUM(B14:C14)</f>
        <v>17442338.640000001</v>
      </c>
      <c r="E14" s="204">
        <f t="shared" si="0"/>
        <v>2314996.1696197493</v>
      </c>
    </row>
    <row r="15" spans="1:9" ht="15.75" x14ac:dyDescent="0.25">
      <c r="A15" s="20"/>
      <c r="B15" s="21"/>
      <c r="C15" s="21"/>
      <c r="D15" s="21"/>
      <c r="E15" s="21"/>
    </row>
    <row r="16" spans="1:9" ht="15.75" x14ac:dyDescent="0.25">
      <c r="A16" s="4" t="s">
        <v>29</v>
      </c>
      <c r="B16" s="2"/>
      <c r="C16" s="2"/>
      <c r="D16" s="2"/>
      <c r="E16" s="2"/>
      <c r="F16" s="2"/>
      <c r="G16" s="2"/>
      <c r="H16" s="2"/>
      <c r="I16" s="2"/>
    </row>
    <row r="17" spans="1:10" ht="15.75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10" ht="15.75" x14ac:dyDescent="0.25">
      <c r="A18" s="209" t="s">
        <v>137</v>
      </c>
      <c r="B18" s="209"/>
      <c r="C18" s="209"/>
      <c r="D18" s="209"/>
      <c r="E18" s="209"/>
      <c r="F18" s="209"/>
      <c r="G18" s="209"/>
      <c r="H18" s="209"/>
      <c r="I18" s="209"/>
      <c r="J18" s="209"/>
    </row>
    <row r="19" spans="1:10" ht="15.75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10" ht="15.75" x14ac:dyDescent="0.25">
      <c r="A20" s="3"/>
      <c r="B20" s="2"/>
      <c r="C20" s="2"/>
      <c r="D20" s="2"/>
      <c r="E20" s="2"/>
      <c r="F20" s="2"/>
      <c r="G20" s="2"/>
      <c r="H20" s="2"/>
      <c r="I20" s="2"/>
    </row>
    <row r="21" spans="1:10" ht="15.75" x14ac:dyDescent="0.25">
      <c r="A21" s="3"/>
      <c r="B21" s="79"/>
      <c r="C21" s="79"/>
      <c r="D21" s="79"/>
      <c r="E21" s="79"/>
      <c r="F21" s="212" t="s">
        <v>41</v>
      </c>
      <c r="G21" s="212"/>
      <c r="H21" s="212"/>
      <c r="I21" s="26"/>
    </row>
    <row r="22" spans="1:10" ht="15.75" x14ac:dyDescent="0.25">
      <c r="A22" s="3"/>
      <c r="B22" s="80"/>
      <c r="C22" s="80"/>
      <c r="D22" s="80"/>
      <c r="E22" s="80"/>
      <c r="F22" s="208" t="s">
        <v>42</v>
      </c>
      <c r="G22" s="208"/>
      <c r="H22" s="208"/>
      <c r="I22" s="99"/>
    </row>
  </sheetData>
  <sheetProtection selectLockedCells="1" selectUnlockedCells="1"/>
  <mergeCells count="6">
    <mergeCell ref="F22:H22"/>
    <mergeCell ref="A2:H3"/>
    <mergeCell ref="A5:H5"/>
    <mergeCell ref="A8:F8"/>
    <mergeCell ref="A18:J18"/>
    <mergeCell ref="F21:H21"/>
  </mergeCells>
  <pageMargins left="0.7" right="0.7" top="0.75" bottom="0.75" header="0.51180555555555551" footer="0.51180555555555551"/>
  <pageSetup paperSize="8" firstPageNumber="0" fitToWidth="0" orientation="landscape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4"/>
  <sheetViews>
    <sheetView workbookViewId="0">
      <selection activeCell="A31" sqref="A31:J31"/>
    </sheetView>
  </sheetViews>
  <sheetFormatPr defaultColWidth="8.28515625" defaultRowHeight="15" x14ac:dyDescent="0.25"/>
  <cols>
    <col min="1" max="1" width="62.5703125" customWidth="1"/>
    <col min="2" max="2" width="23.42578125" customWidth="1"/>
    <col min="3" max="3" width="16.85546875" customWidth="1"/>
    <col min="4" max="5" width="19.28515625" customWidth="1"/>
    <col min="6" max="7" width="17.85546875" customWidth="1"/>
    <col min="8" max="9" width="20.7109375" customWidth="1"/>
    <col min="10" max="10" width="18.85546875" customWidth="1"/>
    <col min="11" max="11" width="17.7109375" customWidth="1"/>
  </cols>
  <sheetData>
    <row r="1" spans="1:9" ht="15.75" x14ac:dyDescent="0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ht="13.9" customHeight="1" x14ac:dyDescent="0.25">
      <c r="A2" s="210" t="s">
        <v>108</v>
      </c>
      <c r="B2" s="210"/>
      <c r="C2" s="210"/>
      <c r="D2" s="210"/>
      <c r="E2" s="210"/>
      <c r="F2" s="210"/>
      <c r="G2" s="210"/>
      <c r="H2" s="210"/>
      <c r="I2" s="9"/>
    </row>
    <row r="3" spans="1:9" ht="19.5" customHeight="1" x14ac:dyDescent="0.25">
      <c r="A3" s="210"/>
      <c r="B3" s="210"/>
      <c r="C3" s="210"/>
      <c r="D3" s="210"/>
      <c r="E3" s="210"/>
      <c r="F3" s="210"/>
      <c r="G3" s="210"/>
      <c r="H3" s="210"/>
      <c r="I3" s="9"/>
    </row>
    <row r="4" spans="1:9" ht="15.75" x14ac:dyDescent="0.25">
      <c r="A4" s="211" t="s">
        <v>33</v>
      </c>
      <c r="B4" s="211"/>
      <c r="C4" s="211"/>
      <c r="D4" s="211"/>
      <c r="E4" s="211"/>
      <c r="F4" s="211"/>
      <c r="G4" s="211"/>
      <c r="H4" s="211"/>
      <c r="I4" s="29"/>
    </row>
    <row r="5" spans="1:9" ht="15.75" x14ac:dyDescent="0.25">
      <c r="A5" s="4" t="s">
        <v>16</v>
      </c>
      <c r="B5" s="2"/>
      <c r="C5" s="2"/>
      <c r="D5" s="2"/>
      <c r="E5" s="2"/>
      <c r="F5" s="2"/>
      <c r="G5" s="2"/>
      <c r="H5" s="2"/>
      <c r="I5" s="2"/>
    </row>
    <row r="6" spans="1:9" ht="15.75" customHeight="1" x14ac:dyDescent="0.25">
      <c r="A6" s="217" t="s">
        <v>34</v>
      </c>
      <c r="B6" s="217"/>
      <c r="C6" s="217"/>
      <c r="D6" s="217"/>
      <c r="E6" s="217"/>
      <c r="F6" s="217"/>
      <c r="G6" s="217"/>
      <c r="H6" s="217"/>
      <c r="I6" s="22"/>
    </row>
    <row r="7" spans="1:9" s="138" customFormat="1" ht="15.75" x14ac:dyDescent="0.25">
      <c r="A7" s="137"/>
      <c r="B7" s="146" t="s">
        <v>37</v>
      </c>
      <c r="C7" s="147" t="s">
        <v>109</v>
      </c>
      <c r="D7" s="147" t="s">
        <v>104</v>
      </c>
      <c r="E7" s="149" t="s">
        <v>130</v>
      </c>
    </row>
    <row r="8" spans="1:9" s="39" customFormat="1" ht="15.75" x14ac:dyDescent="0.25">
      <c r="A8" s="40" t="s">
        <v>4</v>
      </c>
      <c r="B8" s="105">
        <f>SUM(B11+B22+B24)</f>
        <v>4815000</v>
      </c>
      <c r="C8" s="90">
        <f>SUM(C11+C22+C24)</f>
        <v>301000</v>
      </c>
      <c r="D8" s="90">
        <f>SUM(D11+D22+D24)</f>
        <v>5116000</v>
      </c>
      <c r="E8" s="206">
        <f>SUM(D8/7.5345)</f>
        <v>679009.88784922683</v>
      </c>
    </row>
    <row r="9" spans="1:9" s="39" customFormat="1" ht="15.75" x14ac:dyDescent="0.25">
      <c r="A9" s="40"/>
      <c r="B9" s="105"/>
      <c r="C9" s="90"/>
      <c r="D9" s="90"/>
      <c r="E9" s="206"/>
    </row>
    <row r="10" spans="1:9" s="39" customFormat="1" ht="15.75" x14ac:dyDescent="0.25">
      <c r="A10" s="40"/>
      <c r="B10" s="105"/>
      <c r="C10" s="90"/>
      <c r="D10" s="90"/>
      <c r="E10" s="206"/>
    </row>
    <row r="11" spans="1:9" s="39" customFormat="1" ht="15.75" x14ac:dyDescent="0.25">
      <c r="A11" s="40" t="s">
        <v>101</v>
      </c>
      <c r="B11" s="107">
        <f>SUM(B12:B20)</f>
        <v>4365000</v>
      </c>
      <c r="C11" s="91">
        <f>SUM(C12:C20)</f>
        <v>301000</v>
      </c>
      <c r="D11" s="90">
        <f t="shared" ref="D11:D20" si="0">SUM(B11:C11)</f>
        <v>4666000</v>
      </c>
      <c r="E11" s="206">
        <f t="shared" ref="E11:E24" si="1">SUM(D11/7.5345)</f>
        <v>619284.62406264513</v>
      </c>
    </row>
    <row r="12" spans="1:9" s="60" customFormat="1" ht="15.75" x14ac:dyDescent="0.25">
      <c r="A12" s="49" t="s">
        <v>62</v>
      </c>
      <c r="B12" s="109">
        <v>1300000</v>
      </c>
      <c r="C12" s="45">
        <v>0</v>
      </c>
      <c r="D12" s="205">
        <f t="shared" si="0"/>
        <v>1300000</v>
      </c>
      <c r="E12" s="206">
        <f t="shared" si="1"/>
        <v>172539.65093901387</v>
      </c>
    </row>
    <row r="13" spans="1:9" s="60" customFormat="1" ht="15.75" x14ac:dyDescent="0.25">
      <c r="A13" s="49" t="s">
        <v>63</v>
      </c>
      <c r="B13" s="109">
        <v>1200000</v>
      </c>
      <c r="C13" s="45">
        <v>301000</v>
      </c>
      <c r="D13" s="205">
        <f t="shared" si="0"/>
        <v>1501000</v>
      </c>
      <c r="E13" s="206">
        <f t="shared" si="1"/>
        <v>199216.93543035368</v>
      </c>
    </row>
    <row r="14" spans="1:9" s="60" customFormat="1" ht="15.75" x14ac:dyDescent="0.25">
      <c r="A14" s="49" t="s">
        <v>47</v>
      </c>
      <c r="B14" s="109">
        <v>1115000</v>
      </c>
      <c r="C14" s="45">
        <v>0</v>
      </c>
      <c r="D14" s="205">
        <f t="shared" si="0"/>
        <v>1115000</v>
      </c>
      <c r="E14" s="206">
        <f t="shared" si="1"/>
        <v>147985.93138230804</v>
      </c>
    </row>
    <row r="15" spans="1:9" s="60" customFormat="1" ht="15.75" x14ac:dyDescent="0.25">
      <c r="A15" s="49" t="s">
        <v>48</v>
      </c>
      <c r="B15" s="109">
        <v>200000</v>
      </c>
      <c r="C15" s="45">
        <v>0</v>
      </c>
      <c r="D15" s="205">
        <f t="shared" si="0"/>
        <v>200000</v>
      </c>
      <c r="E15" s="206">
        <f t="shared" si="1"/>
        <v>26544.56168292521</v>
      </c>
    </row>
    <row r="16" spans="1:9" s="60" customFormat="1" ht="15.75" x14ac:dyDescent="0.25">
      <c r="A16" s="49" t="s">
        <v>49</v>
      </c>
      <c r="B16" s="109">
        <v>300000</v>
      </c>
      <c r="C16" s="45">
        <v>0</v>
      </c>
      <c r="D16" s="205">
        <f t="shared" si="0"/>
        <v>300000</v>
      </c>
      <c r="E16" s="206">
        <f t="shared" si="1"/>
        <v>39816.842524387816</v>
      </c>
    </row>
    <row r="17" spans="1:10" s="60" customFormat="1" ht="15.75" x14ac:dyDescent="0.25">
      <c r="A17" s="72" t="s">
        <v>59</v>
      </c>
      <c r="B17" s="109">
        <v>150000</v>
      </c>
      <c r="C17" s="45">
        <v>0</v>
      </c>
      <c r="D17" s="205">
        <f t="shared" si="0"/>
        <v>150000</v>
      </c>
      <c r="E17" s="206">
        <f t="shared" si="1"/>
        <v>19908.421262193908</v>
      </c>
    </row>
    <row r="18" spans="1:10" s="60" customFormat="1" ht="15.75" x14ac:dyDescent="0.25">
      <c r="A18" s="49" t="s">
        <v>51</v>
      </c>
      <c r="B18" s="109">
        <v>50000</v>
      </c>
      <c r="C18" s="45">
        <v>0</v>
      </c>
      <c r="D18" s="205">
        <f t="shared" si="0"/>
        <v>50000</v>
      </c>
      <c r="E18" s="206">
        <f t="shared" si="1"/>
        <v>6636.1404207313026</v>
      </c>
    </row>
    <row r="19" spans="1:10" s="60" customFormat="1" ht="15.75" x14ac:dyDescent="0.25">
      <c r="A19" s="49" t="s">
        <v>52</v>
      </c>
      <c r="B19" s="109">
        <v>20000</v>
      </c>
      <c r="C19" s="45">
        <v>0</v>
      </c>
      <c r="D19" s="205">
        <f t="shared" si="0"/>
        <v>20000</v>
      </c>
      <c r="E19" s="206">
        <f t="shared" si="1"/>
        <v>2654.4561682925209</v>
      </c>
    </row>
    <row r="20" spans="1:10" s="60" customFormat="1" ht="15.75" x14ac:dyDescent="0.25">
      <c r="A20" s="73" t="s">
        <v>53</v>
      </c>
      <c r="B20" s="106">
        <v>30000</v>
      </c>
      <c r="C20" s="92">
        <v>0</v>
      </c>
      <c r="D20" s="205">
        <f t="shared" si="0"/>
        <v>30000</v>
      </c>
      <c r="E20" s="206">
        <f t="shared" si="1"/>
        <v>3981.6842524387812</v>
      </c>
    </row>
    <row r="21" spans="1:10" s="60" customFormat="1" ht="15.75" x14ac:dyDescent="0.25">
      <c r="A21" s="73"/>
      <c r="B21" s="106"/>
      <c r="C21" s="92"/>
      <c r="D21" s="205"/>
      <c r="E21" s="206"/>
    </row>
    <row r="22" spans="1:10" s="39" customFormat="1" ht="15.75" x14ac:dyDescent="0.25">
      <c r="A22" s="40" t="s">
        <v>64</v>
      </c>
      <c r="B22" s="107">
        <v>450000</v>
      </c>
      <c r="C22" s="91"/>
      <c r="D22" s="91">
        <f>SUM(B22:C22)</f>
        <v>450000</v>
      </c>
      <c r="E22" s="206">
        <f t="shared" si="1"/>
        <v>59725.263786581723</v>
      </c>
    </row>
    <row r="23" spans="1:10" s="39" customFormat="1" ht="15.75" x14ac:dyDescent="0.25">
      <c r="A23" s="40"/>
      <c r="B23" s="107"/>
      <c r="C23" s="91"/>
      <c r="D23" s="91"/>
      <c r="E23" s="206"/>
    </row>
    <row r="24" spans="1:10" s="39" customFormat="1" ht="15.75" x14ac:dyDescent="0.25">
      <c r="A24" s="40" t="s">
        <v>110</v>
      </c>
      <c r="B24" s="108">
        <v>0</v>
      </c>
      <c r="C24" s="139">
        <f>SUM(C25:C26)</f>
        <v>0</v>
      </c>
      <c r="D24" s="139">
        <v>0</v>
      </c>
      <c r="E24" s="193">
        <f t="shared" si="1"/>
        <v>0</v>
      </c>
    </row>
    <row r="25" spans="1:10" s="39" customFormat="1" ht="15.75" x14ac:dyDescent="0.25">
      <c r="B25" s="91"/>
      <c r="C25" s="91"/>
      <c r="D25" s="91"/>
      <c r="E25" s="91"/>
      <c r="F25" s="89"/>
      <c r="G25" s="89"/>
      <c r="H25" s="89"/>
      <c r="I25" s="89"/>
      <c r="J25" s="89"/>
    </row>
    <row r="26" spans="1:10" s="39" customFormat="1" ht="15.75" x14ac:dyDescent="0.25">
      <c r="A26" s="40"/>
      <c r="B26" s="91"/>
      <c r="C26" s="91"/>
      <c r="D26" s="91"/>
      <c r="E26" s="91"/>
      <c r="F26" s="89"/>
      <c r="G26" s="89"/>
      <c r="H26" s="89"/>
      <c r="I26" s="89"/>
      <c r="J26" s="89"/>
    </row>
    <row r="27" spans="1:10" s="39" customFormat="1" ht="15.75" x14ac:dyDescent="0.25">
      <c r="A27" s="40"/>
      <c r="B27" s="91"/>
      <c r="C27" s="91"/>
      <c r="D27" s="91"/>
      <c r="E27" s="91"/>
      <c r="F27" s="91"/>
      <c r="G27" s="91"/>
      <c r="H27" s="91"/>
      <c r="I27" s="91"/>
      <c r="J27" s="91"/>
    </row>
    <row r="28" spans="1:10" ht="15.75" x14ac:dyDescent="0.25">
      <c r="A28" s="7"/>
      <c r="B28" s="87"/>
      <c r="C28" s="87"/>
      <c r="D28" s="87"/>
      <c r="E28" s="87"/>
      <c r="F28" s="87"/>
      <c r="G28" s="87"/>
      <c r="H28" s="87"/>
      <c r="I28" s="87"/>
      <c r="J28" s="88"/>
    </row>
    <row r="29" spans="1:10" ht="15.75" x14ac:dyDescent="0.25">
      <c r="A29" s="4" t="s">
        <v>29</v>
      </c>
      <c r="B29" s="2"/>
      <c r="C29" s="2"/>
      <c r="D29" s="2"/>
      <c r="E29" s="2"/>
      <c r="F29" s="2"/>
      <c r="G29" s="2"/>
      <c r="H29" s="2"/>
      <c r="I29" s="2"/>
    </row>
    <row r="30" spans="1:10" ht="15.75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10" ht="15.75" x14ac:dyDescent="0.25">
      <c r="A31" s="209" t="s">
        <v>138</v>
      </c>
      <c r="B31" s="209"/>
      <c r="C31" s="209"/>
      <c r="D31" s="209"/>
      <c r="E31" s="209"/>
      <c r="F31" s="209"/>
      <c r="G31" s="209"/>
      <c r="H31" s="209"/>
      <c r="I31" s="209"/>
      <c r="J31" s="209"/>
    </row>
    <row r="32" spans="1:10" ht="15.75" x14ac:dyDescent="0.25">
      <c r="A32" s="2"/>
      <c r="B32" s="2"/>
      <c r="C32" s="2"/>
      <c r="D32" s="2"/>
      <c r="E32" s="2"/>
      <c r="F32" s="2"/>
      <c r="G32" s="2"/>
      <c r="H32" s="2"/>
      <c r="I32" s="2"/>
    </row>
    <row r="33" spans="1:9" ht="15.75" x14ac:dyDescent="0.25">
      <c r="A33" s="3"/>
      <c r="B33" s="79"/>
      <c r="C33" s="79"/>
      <c r="D33" s="79"/>
      <c r="E33" s="79"/>
      <c r="F33" s="212" t="s">
        <v>41</v>
      </c>
      <c r="G33" s="212"/>
      <c r="H33" s="212"/>
      <c r="I33" s="26"/>
    </row>
    <row r="34" spans="1:9" ht="15.75" x14ac:dyDescent="0.25">
      <c r="A34" s="3"/>
      <c r="B34" s="80"/>
      <c r="C34" s="80"/>
      <c r="D34" s="80"/>
      <c r="E34" s="80"/>
      <c r="F34" s="208" t="s">
        <v>42</v>
      </c>
      <c r="G34" s="208"/>
      <c r="H34" s="208"/>
      <c r="I34" s="99"/>
    </row>
  </sheetData>
  <sheetProtection selectLockedCells="1" selectUnlockedCells="1"/>
  <mergeCells count="6">
    <mergeCell ref="F34:H34"/>
    <mergeCell ref="A2:H3"/>
    <mergeCell ref="A4:H4"/>
    <mergeCell ref="A6:H6"/>
    <mergeCell ref="A31:J31"/>
    <mergeCell ref="F33:H33"/>
  </mergeCells>
  <pageMargins left="0.25" right="0.25" top="0.75" bottom="0.75" header="0.3" footer="0.3"/>
  <pageSetup paperSize="8" scale="86" firstPageNumber="0" fitToHeight="0" orientation="landscape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1"/>
  <sheetViews>
    <sheetView tabSelected="1" topLeftCell="A15" workbookViewId="0">
      <selection activeCell="I21" sqref="I21"/>
    </sheetView>
  </sheetViews>
  <sheetFormatPr defaultColWidth="8.28515625" defaultRowHeight="15" x14ac:dyDescent="0.25"/>
  <cols>
    <col min="1" max="1" width="69.5703125" customWidth="1"/>
    <col min="2" max="5" width="18.5703125" customWidth="1"/>
    <col min="6" max="6" width="16" customWidth="1"/>
    <col min="7" max="7" width="21" customWidth="1"/>
    <col min="8" max="8" width="18.28515625" customWidth="1"/>
    <col min="9" max="9" width="17.7109375" customWidth="1"/>
    <col min="10" max="10" width="17.85546875" customWidth="1"/>
    <col min="11" max="11" width="18.140625" customWidth="1"/>
  </cols>
  <sheetData>
    <row r="1" spans="1:9" ht="15.75" x14ac:dyDescent="0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ht="13.9" customHeight="1" x14ac:dyDescent="0.25">
      <c r="A2" s="210" t="s">
        <v>108</v>
      </c>
      <c r="B2" s="210"/>
      <c r="C2" s="210"/>
      <c r="D2" s="210"/>
      <c r="E2" s="210"/>
      <c r="F2" s="210"/>
      <c r="G2" s="210"/>
      <c r="H2" s="210"/>
      <c r="I2" s="9"/>
    </row>
    <row r="3" spans="1:9" ht="15" customHeight="1" x14ac:dyDescent="0.25">
      <c r="A3" s="210"/>
      <c r="B3" s="210"/>
      <c r="C3" s="210"/>
      <c r="D3" s="210"/>
      <c r="E3" s="210"/>
      <c r="F3" s="210"/>
      <c r="G3" s="210"/>
      <c r="H3" s="210"/>
      <c r="I3" s="9"/>
    </row>
    <row r="4" spans="1:9" ht="15.75" x14ac:dyDescent="0.25">
      <c r="A4" s="22"/>
      <c r="B4" s="22"/>
      <c r="C4" s="22"/>
      <c r="D4" s="22"/>
      <c r="E4" s="178"/>
      <c r="F4" s="22"/>
      <c r="G4" s="22"/>
      <c r="H4" s="22"/>
      <c r="I4" s="22"/>
    </row>
    <row r="5" spans="1:9" ht="15.75" customHeight="1" x14ac:dyDescent="0.25">
      <c r="A5" s="218" t="s">
        <v>35</v>
      </c>
      <c r="B5" s="218"/>
      <c r="C5" s="218"/>
      <c r="D5" s="218"/>
      <c r="E5" s="218"/>
      <c r="F5" s="218"/>
      <c r="G5" s="218"/>
      <c r="H5" s="218"/>
      <c r="I5" s="23"/>
    </row>
    <row r="6" spans="1:9" ht="15.75" customHeight="1" x14ac:dyDescent="0.25">
      <c r="A6" s="23"/>
      <c r="B6" s="23"/>
      <c r="C6" s="23"/>
      <c r="D6" s="23"/>
      <c r="E6" s="179"/>
      <c r="F6" s="23"/>
      <c r="G6" s="23"/>
      <c r="H6" s="23"/>
      <c r="I6" s="23"/>
    </row>
    <row r="7" spans="1:9" ht="15.75" x14ac:dyDescent="0.25">
      <c r="A7" s="4" t="s">
        <v>16</v>
      </c>
      <c r="B7" s="2"/>
      <c r="C7" s="2"/>
      <c r="D7" s="2"/>
      <c r="E7" s="2"/>
      <c r="F7" s="2"/>
      <c r="G7" s="2"/>
      <c r="H7" s="2"/>
      <c r="I7" s="2"/>
    </row>
    <row r="8" spans="1:9" ht="15" customHeight="1" x14ac:dyDescent="0.25">
      <c r="A8" s="217" t="s">
        <v>36</v>
      </c>
      <c r="B8" s="217"/>
      <c r="C8" s="217"/>
      <c r="D8" s="217"/>
      <c r="E8" s="217"/>
      <c r="F8" s="217"/>
      <c r="G8" s="217"/>
      <c r="H8" s="217"/>
      <c r="I8" s="22"/>
    </row>
    <row r="9" spans="1:9" s="39" customFormat="1" ht="15" customHeight="1" x14ac:dyDescent="0.25">
      <c r="A9" s="74"/>
      <c r="B9" s="149" t="s">
        <v>37</v>
      </c>
      <c r="C9" s="149" t="s">
        <v>105</v>
      </c>
      <c r="D9" s="149" t="s">
        <v>118</v>
      </c>
      <c r="E9" s="149" t="s">
        <v>129</v>
      </c>
    </row>
    <row r="10" spans="1:9" s="39" customFormat="1" ht="15" customHeight="1" x14ac:dyDescent="0.25">
      <c r="A10" s="40" t="s">
        <v>4</v>
      </c>
      <c r="B10" s="141">
        <f>SUM(B12+B17+B26+B15)</f>
        <v>7903226</v>
      </c>
      <c r="C10" s="28">
        <f>SUM(C12+C17+C26+C15)</f>
        <v>228910</v>
      </c>
      <c r="D10" s="142">
        <f>SUM(D12+D17+D26+D15)</f>
        <v>7916136</v>
      </c>
      <c r="E10" s="189">
        <f>SUM(D10/7.5345)</f>
        <v>1050651.8017121241</v>
      </c>
    </row>
    <row r="11" spans="1:9" s="39" customFormat="1" ht="15" customHeight="1" x14ac:dyDescent="0.25">
      <c r="A11" s="40"/>
      <c r="B11" s="141"/>
      <c r="C11" s="28"/>
      <c r="D11" s="142"/>
      <c r="E11" s="189"/>
    </row>
    <row r="12" spans="1:9" s="39" customFormat="1" ht="15.75" x14ac:dyDescent="0.25">
      <c r="A12" s="40" t="s">
        <v>58</v>
      </c>
      <c r="B12" s="114">
        <f>SUM(B13)</f>
        <v>5691226</v>
      </c>
      <c r="C12" s="42">
        <v>12910</v>
      </c>
      <c r="D12" s="220">
        <v>5704136</v>
      </c>
      <c r="E12" s="189">
        <f>SUM(D12/7.5345)</f>
        <v>757068.94949897134</v>
      </c>
    </row>
    <row r="13" spans="1:9" s="60" customFormat="1" ht="15.75" x14ac:dyDescent="0.25">
      <c r="A13" s="49" t="s">
        <v>38</v>
      </c>
      <c r="B13" s="118">
        <v>5691226</v>
      </c>
      <c r="C13" s="42">
        <v>12910</v>
      </c>
      <c r="D13" s="220">
        <v>5704136</v>
      </c>
      <c r="E13" s="189">
        <f>SUM(D13/7.5345)</f>
        <v>757068.94949897134</v>
      </c>
    </row>
    <row r="14" spans="1:9" s="39" customFormat="1" ht="15.75" x14ac:dyDescent="0.25">
      <c r="A14" s="40"/>
      <c r="B14" s="114"/>
      <c r="C14" s="42"/>
      <c r="D14" s="220"/>
      <c r="E14" s="189"/>
    </row>
    <row r="15" spans="1:9" s="60" customFormat="1" ht="15.75" x14ac:dyDescent="0.25">
      <c r="A15" s="40" t="s">
        <v>65</v>
      </c>
      <c r="B15" s="114">
        <v>100000</v>
      </c>
      <c r="C15" s="42">
        <v>0</v>
      </c>
      <c r="D15" s="220">
        <v>100000</v>
      </c>
      <c r="E15" s="189">
        <f>SUM(D15/7.5345)</f>
        <v>13272.280841462605</v>
      </c>
    </row>
    <row r="16" spans="1:9" s="60" customFormat="1" ht="15.75" x14ac:dyDescent="0.25">
      <c r="A16" s="40"/>
      <c r="B16" s="114"/>
      <c r="C16" s="42"/>
      <c r="D16" s="220"/>
      <c r="E16" s="189"/>
    </row>
    <row r="17" spans="1:9" s="39" customFormat="1" ht="15.75" x14ac:dyDescent="0.25">
      <c r="A17" s="40" t="s">
        <v>66</v>
      </c>
      <c r="B17" s="143">
        <f>SUM(B18+B20+B22)</f>
        <v>920000</v>
      </c>
      <c r="C17" s="75">
        <f>SUM(C18:C23)</f>
        <v>116000</v>
      </c>
      <c r="D17" s="221">
        <v>920000</v>
      </c>
      <c r="E17" s="189">
        <f t="shared" ref="E17:E23" si="0">SUM(D17/7.5345)</f>
        <v>122104.98374145596</v>
      </c>
    </row>
    <row r="18" spans="1:9" s="60" customFormat="1" ht="15.75" x14ac:dyDescent="0.25">
      <c r="A18" s="49" t="s">
        <v>67</v>
      </c>
      <c r="B18" s="144">
        <f>SUM(B19)</f>
        <v>500000</v>
      </c>
      <c r="C18" s="76">
        <v>0</v>
      </c>
      <c r="D18" s="222">
        <v>500000</v>
      </c>
      <c r="E18" s="189">
        <f t="shared" si="0"/>
        <v>66361.404207313026</v>
      </c>
    </row>
    <row r="19" spans="1:9" s="60" customFormat="1" ht="15.75" x14ac:dyDescent="0.25">
      <c r="A19" s="49" t="s">
        <v>68</v>
      </c>
      <c r="B19" s="144">
        <v>500000</v>
      </c>
      <c r="C19" s="76">
        <v>0</v>
      </c>
      <c r="D19" s="222">
        <v>500000</v>
      </c>
      <c r="E19" s="189">
        <f t="shared" si="0"/>
        <v>66361.404207313026</v>
      </c>
    </row>
    <row r="20" spans="1:9" s="60" customFormat="1" ht="15.75" x14ac:dyDescent="0.25">
      <c r="A20" s="49" t="s">
        <v>69</v>
      </c>
      <c r="B20" s="144">
        <f>SUM(B21)</f>
        <v>350000</v>
      </c>
      <c r="C20" s="76">
        <v>0</v>
      </c>
      <c r="D20" s="222">
        <v>350000</v>
      </c>
      <c r="E20" s="189">
        <f t="shared" si="0"/>
        <v>46452.982945119118</v>
      </c>
    </row>
    <row r="21" spans="1:9" s="60" customFormat="1" ht="15.75" x14ac:dyDescent="0.25">
      <c r="A21" s="49" t="s">
        <v>70</v>
      </c>
      <c r="B21" s="144">
        <v>350000</v>
      </c>
      <c r="C21" s="186">
        <v>75000</v>
      </c>
      <c r="D21" s="223">
        <v>425000</v>
      </c>
      <c r="E21" s="189">
        <f t="shared" si="0"/>
        <v>56407.193576216072</v>
      </c>
    </row>
    <row r="22" spans="1:9" s="60" customFormat="1" ht="15.75" x14ac:dyDescent="0.25">
      <c r="A22" s="49" t="s">
        <v>71</v>
      </c>
      <c r="B22" s="115">
        <f>SUM(B23)</f>
        <v>70000</v>
      </c>
      <c r="C22" s="187">
        <v>0</v>
      </c>
      <c r="D22" s="224">
        <v>111000</v>
      </c>
      <c r="E22" s="189">
        <f t="shared" si="0"/>
        <v>14732.231734023491</v>
      </c>
    </row>
    <row r="23" spans="1:9" s="60" customFormat="1" ht="15.75" x14ac:dyDescent="0.25">
      <c r="A23" s="62" t="s">
        <v>72</v>
      </c>
      <c r="B23" s="144">
        <v>70000</v>
      </c>
      <c r="C23" s="187">
        <v>41000</v>
      </c>
      <c r="D23" s="222">
        <v>111000</v>
      </c>
      <c r="E23" s="189">
        <f t="shared" si="0"/>
        <v>14732.231734023491</v>
      </c>
    </row>
    <row r="24" spans="1:9" s="60" customFormat="1" x14ac:dyDescent="0.25">
      <c r="B24" s="225"/>
      <c r="D24" s="226"/>
      <c r="E24" s="198"/>
    </row>
    <row r="25" spans="1:9" s="60" customFormat="1" ht="15.75" x14ac:dyDescent="0.25">
      <c r="A25" s="62"/>
      <c r="B25" s="116"/>
      <c r="C25" s="56"/>
      <c r="D25" s="227"/>
      <c r="E25" s="189"/>
    </row>
    <row r="26" spans="1:9" s="61" customFormat="1" ht="15.75" x14ac:dyDescent="0.25">
      <c r="A26" s="63" t="s">
        <v>73</v>
      </c>
      <c r="B26" s="116">
        <f>SUM(B27+B30+B32)</f>
        <v>1192000</v>
      </c>
      <c r="C26" s="56">
        <f>SUM(C27:C33)</f>
        <v>100000</v>
      </c>
      <c r="D26" s="227">
        <v>1192000</v>
      </c>
      <c r="E26" s="189">
        <f t="shared" ref="E26:E33" si="1">SUM(D26/7.5345)</f>
        <v>158205.58763023425</v>
      </c>
    </row>
    <row r="27" spans="1:9" s="60" customFormat="1" ht="15.75" x14ac:dyDescent="0.25">
      <c r="A27" s="163" t="s">
        <v>74</v>
      </c>
      <c r="B27" s="117">
        <f>SUM(B28+B29)</f>
        <v>750000</v>
      </c>
      <c r="C27" s="67">
        <v>50000</v>
      </c>
      <c r="D27" s="228">
        <v>800000</v>
      </c>
      <c r="E27" s="189">
        <f t="shared" si="1"/>
        <v>106178.24673170084</v>
      </c>
    </row>
    <row r="28" spans="1:9" s="60" customFormat="1" ht="15.75" x14ac:dyDescent="0.25">
      <c r="A28" s="72" t="s">
        <v>75</v>
      </c>
      <c r="B28" s="118">
        <v>300000</v>
      </c>
      <c r="C28" s="44">
        <v>50000</v>
      </c>
      <c r="D28" s="229">
        <v>350000</v>
      </c>
      <c r="E28" s="189">
        <f t="shared" si="1"/>
        <v>46452.982945119118</v>
      </c>
      <c r="F28" s="102"/>
      <c r="G28" s="102"/>
      <c r="H28" s="102"/>
      <c r="I28" s="102"/>
    </row>
    <row r="29" spans="1:9" s="60" customFormat="1" ht="15.75" x14ac:dyDescent="0.25">
      <c r="A29" s="72" t="s">
        <v>76</v>
      </c>
      <c r="B29" s="118">
        <v>450000</v>
      </c>
      <c r="C29" s="44">
        <v>0</v>
      </c>
      <c r="D29" s="229">
        <v>450000</v>
      </c>
      <c r="E29" s="189">
        <f t="shared" si="1"/>
        <v>59725.263786581723</v>
      </c>
    </row>
    <row r="30" spans="1:9" s="60" customFormat="1" ht="15.75" x14ac:dyDescent="0.25">
      <c r="A30" s="72" t="s">
        <v>77</v>
      </c>
      <c r="B30" s="118">
        <f>SUM(B31)</f>
        <v>120000</v>
      </c>
      <c r="C30" s="44">
        <v>0</v>
      </c>
      <c r="D30" s="229">
        <v>120000</v>
      </c>
      <c r="E30" s="189">
        <f t="shared" si="1"/>
        <v>15926.737009755125</v>
      </c>
    </row>
    <row r="31" spans="1:9" s="60" customFormat="1" ht="15.75" x14ac:dyDescent="0.25">
      <c r="A31" s="72" t="s">
        <v>78</v>
      </c>
      <c r="B31" s="118">
        <v>120000</v>
      </c>
      <c r="C31" s="44">
        <v>0</v>
      </c>
      <c r="D31" s="229">
        <v>120000</v>
      </c>
      <c r="E31" s="189">
        <f t="shared" si="1"/>
        <v>15926.737009755125</v>
      </c>
    </row>
    <row r="32" spans="1:9" s="60" customFormat="1" ht="15.75" x14ac:dyDescent="0.25">
      <c r="A32" s="163" t="s">
        <v>79</v>
      </c>
      <c r="B32" s="117">
        <f>SUM(B33:B33)</f>
        <v>322000</v>
      </c>
      <c r="C32" s="67">
        <v>0</v>
      </c>
      <c r="D32" s="228">
        <v>322000</v>
      </c>
      <c r="E32" s="189">
        <f t="shared" si="1"/>
        <v>42736.744309509588</v>
      </c>
    </row>
    <row r="33" spans="1:10" s="60" customFormat="1" ht="15.75" x14ac:dyDescent="0.25">
      <c r="A33" s="49" t="s">
        <v>80</v>
      </c>
      <c r="B33" s="118">
        <v>322000</v>
      </c>
      <c r="C33" s="44">
        <v>0</v>
      </c>
      <c r="D33" s="229">
        <v>322000</v>
      </c>
      <c r="E33" s="189">
        <f t="shared" si="1"/>
        <v>42736.744309509588</v>
      </c>
    </row>
    <row r="34" spans="1:10" s="61" customFormat="1" ht="15.75" x14ac:dyDescent="0.25">
      <c r="A34" s="103"/>
      <c r="B34" s="119"/>
      <c r="C34" s="145"/>
      <c r="D34" s="230"/>
      <c r="E34" s="199"/>
    </row>
    <row r="35" spans="1:10" s="25" customFormat="1" ht="15.75" x14ac:dyDescent="0.25">
      <c r="A35" s="2"/>
      <c r="B35" s="10"/>
      <c r="C35" s="10"/>
      <c r="D35" s="10"/>
      <c r="E35" s="10"/>
    </row>
    <row r="36" spans="1:10" s="24" customFormat="1" ht="15.75" x14ac:dyDescent="0.25">
      <c r="A36" s="4" t="s">
        <v>29</v>
      </c>
      <c r="B36" s="2"/>
      <c r="C36" s="2"/>
      <c r="D36" s="2"/>
      <c r="E36" s="2"/>
      <c r="F36" s="2"/>
      <c r="G36" s="2"/>
      <c r="H36" s="2"/>
      <c r="I36" s="2"/>
    </row>
    <row r="37" spans="1:10" ht="16.5" customHeight="1" x14ac:dyDescent="0.25">
      <c r="A37" s="210" t="s">
        <v>139</v>
      </c>
      <c r="B37" s="210"/>
      <c r="C37" s="210"/>
      <c r="D37" s="210"/>
      <c r="E37" s="210"/>
      <c r="F37" s="210"/>
      <c r="G37" s="210"/>
      <c r="H37" s="210"/>
      <c r="I37" s="9"/>
    </row>
    <row r="38" spans="1:10" ht="15.75" x14ac:dyDescent="0.25">
      <c r="A38" s="5"/>
      <c r="B38" s="5"/>
      <c r="C38" s="5"/>
      <c r="D38" s="5"/>
      <c r="E38" s="173"/>
      <c r="F38" s="5"/>
      <c r="G38" s="5"/>
      <c r="H38" s="5"/>
      <c r="I38" s="5"/>
    </row>
    <row r="39" spans="1:10" ht="15.75" x14ac:dyDescent="0.25">
      <c r="A39" s="3"/>
      <c r="B39" s="79"/>
      <c r="C39" s="79"/>
      <c r="D39" s="79"/>
      <c r="E39" s="79"/>
      <c r="F39" s="212" t="s">
        <v>41</v>
      </c>
      <c r="G39" s="212"/>
      <c r="H39" s="212"/>
      <c r="I39" s="26"/>
    </row>
    <row r="40" spans="1:10" ht="15.75" x14ac:dyDescent="0.25">
      <c r="A40" s="3"/>
      <c r="B40" s="80"/>
      <c r="C40" s="80"/>
      <c r="D40" s="80"/>
      <c r="E40" s="80"/>
      <c r="F40" s="208" t="s">
        <v>42</v>
      </c>
      <c r="G40" s="208"/>
      <c r="H40" s="208"/>
      <c r="I40" s="99"/>
    </row>
    <row r="41" spans="1:10" ht="15.75" customHeight="1" x14ac:dyDescent="0.25">
      <c r="J41" s="16"/>
    </row>
  </sheetData>
  <sheetProtection selectLockedCells="1" selectUnlockedCells="1"/>
  <mergeCells count="6">
    <mergeCell ref="F40:H40"/>
    <mergeCell ref="A2:H3"/>
    <mergeCell ref="A5:H5"/>
    <mergeCell ref="A8:H8"/>
    <mergeCell ref="A37:H37"/>
    <mergeCell ref="F39:H39"/>
  </mergeCells>
  <pageMargins left="0.7" right="0.7" top="0.75" bottom="0.75" header="0.51180555555555551" footer="0.51180555555555551"/>
  <pageSetup paperSize="8" scale="72" firstPageNumber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7882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KULTURA</vt:lpstr>
      <vt:lpstr>SPORT</vt:lpstr>
      <vt:lpstr>OBRAZOVANJE</vt:lpstr>
      <vt:lpstr>VRTIĆ</vt:lpstr>
      <vt:lpstr>SOCIJALA</vt:lpstr>
      <vt:lpstr>ZIS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dkuzmanic</dc:creator>
  <cp:lastModifiedBy>Sandra Vranješ</cp:lastModifiedBy>
  <cp:revision>160</cp:revision>
  <cp:lastPrinted>2022-11-16T11:51:44Z</cp:lastPrinted>
  <dcterms:created xsi:type="dcterms:W3CDTF">2013-12-09T10:57:29Z</dcterms:created>
  <dcterms:modified xsi:type="dcterms:W3CDTF">2022-12-05T12:25:23Z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Grad Makarska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