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karskahr-my.sharepoint.com/personal/matko_lovreta_makarska_hr/Documents/Radna površina/MATKO LOVRETA/PRORAČUN/PRORAČUN 2022.-2024/REBALANS II/"/>
    </mc:Choice>
  </mc:AlternateContent>
  <xr:revisionPtr revIDLastSave="57" documentId="8_{80670177-BD0F-4553-8517-061819CE01B7}" xr6:coauthVersionLast="47" xr6:coauthVersionMax="47" xr10:uidLastSave="{6C56B8E1-A732-4FE5-BED9-A995D78CD406}"/>
  <bookViews>
    <workbookView xWindow="-120" yWindow="-120" windowWidth="29040" windowHeight="15840" activeTab="5" xr2:uid="{00000000-000D-0000-FFFF-FFFF00000000}"/>
  </bookViews>
  <sheets>
    <sheet name="GRAĐENJE" sheetId="2" r:id="rId1"/>
    <sheet name="KAPITALNI" sheetId="3" r:id="rId2"/>
    <sheet name="ODRŽAVANJE" sheetId="4" r:id="rId3"/>
    <sheet name="SANACIJA" sheetId="5" r:id="rId4"/>
    <sheet name="SPOMENIČKA BAŠTINA" sheetId="6" r:id="rId5"/>
    <sheet name="ZBRINJAVANJE KOM. OTPADA" sheetId="7" r:id="rId6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7" l="1"/>
  <c r="F33" i="7"/>
  <c r="G33" i="7"/>
  <c r="E33" i="7"/>
  <c r="F33" i="6"/>
  <c r="G33" i="6"/>
  <c r="E33" i="6"/>
  <c r="F36" i="5"/>
  <c r="G36" i="5"/>
  <c r="E36" i="5"/>
  <c r="E117" i="4"/>
  <c r="F117" i="4"/>
  <c r="D117" i="4"/>
  <c r="F72" i="3"/>
  <c r="G72" i="3"/>
  <c r="E72" i="3"/>
  <c r="F175" i="2"/>
  <c r="G175" i="2"/>
  <c r="E175" i="2"/>
  <c r="F25" i="7"/>
  <c r="G25" i="7"/>
  <c r="E25" i="7"/>
  <c r="E22" i="6"/>
  <c r="G143" i="2"/>
  <c r="G145" i="2"/>
  <c r="F145" i="2"/>
  <c r="F162" i="2"/>
  <c r="F49" i="2"/>
  <c r="F156" i="2"/>
  <c r="F157" i="2"/>
  <c r="F116" i="2"/>
  <c r="F158" i="2"/>
  <c r="F124" i="2"/>
  <c r="F159" i="2"/>
  <c r="F160" i="2"/>
  <c r="F161" i="2"/>
  <c r="F163" i="2"/>
  <c r="F164" i="2"/>
  <c r="E104" i="4"/>
  <c r="F104" i="4"/>
  <c r="E88" i="4"/>
  <c r="E103" i="4"/>
  <c r="F88" i="4"/>
  <c r="F103" i="4"/>
  <c r="E71" i="4"/>
  <c r="E102" i="4"/>
  <c r="F71" i="4"/>
  <c r="F102" i="4"/>
  <c r="E60" i="4"/>
  <c r="E101" i="4"/>
  <c r="F60" i="4"/>
  <c r="F101" i="4"/>
  <c r="E54" i="4"/>
  <c r="E100" i="4"/>
  <c r="F32" i="4"/>
  <c r="F54" i="4"/>
  <c r="F100" i="4"/>
  <c r="E28" i="4"/>
  <c r="E99" i="4"/>
  <c r="F18" i="4"/>
  <c r="F26" i="4"/>
  <c r="F28" i="4"/>
  <c r="F99" i="4"/>
  <c r="E14" i="4"/>
  <c r="E98" i="4"/>
  <c r="F14" i="4"/>
  <c r="F98" i="4"/>
  <c r="D104" i="4"/>
  <c r="D88" i="4"/>
  <c r="D103" i="4"/>
  <c r="D71" i="4"/>
  <c r="D102" i="4"/>
  <c r="D60" i="4"/>
  <c r="D101" i="4"/>
  <c r="D54" i="4"/>
  <c r="D100" i="4"/>
  <c r="D28" i="4"/>
  <c r="D99" i="4"/>
  <c r="D14" i="4"/>
  <c r="D98" i="4"/>
  <c r="F38" i="3"/>
  <c r="F59" i="3"/>
  <c r="F55" i="3"/>
  <c r="F60" i="3"/>
  <c r="F61" i="3"/>
  <c r="G38" i="3"/>
  <c r="G59" i="3"/>
  <c r="G48" i="3"/>
  <c r="G53" i="3"/>
  <c r="G55" i="3"/>
  <c r="G60" i="3"/>
  <c r="G61" i="3"/>
  <c r="E38" i="3"/>
  <c r="E59" i="3"/>
  <c r="E55" i="3"/>
  <c r="E60" i="3"/>
  <c r="E61" i="3"/>
  <c r="G162" i="2"/>
  <c r="G33" i="2"/>
  <c r="G49" i="2"/>
  <c r="G156" i="2"/>
  <c r="G157" i="2"/>
  <c r="G74" i="2"/>
  <c r="G90" i="2"/>
  <c r="G98" i="2"/>
  <c r="G114" i="2"/>
  <c r="G116" i="2"/>
  <c r="G158" i="2"/>
  <c r="G124" i="2"/>
  <c r="G159" i="2"/>
  <c r="G160" i="2"/>
  <c r="G161" i="2"/>
  <c r="G163" i="2"/>
  <c r="G164" i="2"/>
  <c r="E49" i="2"/>
  <c r="E156" i="2"/>
  <c r="E54" i="2"/>
  <c r="E157" i="2"/>
  <c r="E116" i="2"/>
  <c r="E158" i="2"/>
  <c r="E124" i="2"/>
  <c r="E159" i="2"/>
  <c r="E130" i="2"/>
  <c r="E160" i="2"/>
  <c r="E137" i="2"/>
  <c r="E161" i="2"/>
  <c r="E145" i="2"/>
  <c r="E162" i="2"/>
  <c r="E150" i="2"/>
  <c r="E163" i="2"/>
  <c r="E164" i="2"/>
  <c r="F27" i="5"/>
  <c r="G27" i="5"/>
  <c r="G22" i="6"/>
  <c r="F22" i="6"/>
  <c r="E27" i="5"/>
  <c r="G23" i="7"/>
  <c r="G21" i="7"/>
  <c r="G144" i="2"/>
  <c r="E35" i="5"/>
  <c r="F34" i="4"/>
  <c r="G52" i="2"/>
  <c r="E27" i="6"/>
  <c r="E34" i="5"/>
  <c r="E33" i="5"/>
  <c r="E31" i="5"/>
  <c r="F105" i="4"/>
  <c r="E105" i="4"/>
  <c r="D105" i="4"/>
  <c r="E166" i="2"/>
  <c r="F51" i="2"/>
  <c r="F155" i="2"/>
  <c r="E155" i="2"/>
  <c r="E147" i="2"/>
  <c r="E140" i="2"/>
  <c r="E133" i="2"/>
  <c r="F127" i="2"/>
  <c r="E127" i="2"/>
  <c r="E119" i="2"/>
  <c r="E57" i="2"/>
  <c r="G51" i="2"/>
  <c r="F119" i="2"/>
  <c r="F133" i="2"/>
  <c r="F57" i="2"/>
  <c r="F140" i="2"/>
  <c r="F147" i="2"/>
  <c r="F166" i="2"/>
</calcChain>
</file>

<file path=xl/sharedStrings.xml><?xml version="1.0" encoding="utf-8"?>
<sst xmlns="http://schemas.openxmlformats.org/spreadsheetml/2006/main" count="481" uniqueCount="244">
  <si>
    <t>Na temelju članka 67. Zakona o komunalnom gospodarstvu (Narodne novine br. 68/18,110/18 i 32/20) i članka 40. Statuta Grada Makarske</t>
  </si>
  <si>
    <t>(Glasnik Grada Makarske br. 3/21) Gradsko vijeće Grada Makarske, na ____sjednici održanoj _____2022. god. donosi</t>
  </si>
  <si>
    <t>I. JAVNE POVRŠINE</t>
  </si>
  <si>
    <t>Plan 2022.</t>
  </si>
  <si>
    <t>Izmjena plana 2022.</t>
  </si>
  <si>
    <t>Novi plan 2022.</t>
  </si>
  <si>
    <t>1. Šetalište dr. F. Tuđmana</t>
  </si>
  <si>
    <t xml:space="preserve">     Izvor financiranja: komunalni doprinos</t>
  </si>
  <si>
    <t>2. Trg ispred crkve Kraljice mira na Zelenci</t>
  </si>
  <si>
    <t xml:space="preserve">      Izvor financiranja: komunalni doprinos</t>
  </si>
  <si>
    <t>3. Dječja igrališta, bočališta</t>
  </si>
  <si>
    <t>4. Izgradnja i rekonstrukcija Gradske plaže</t>
  </si>
  <si>
    <t xml:space="preserve">    Izvor financiranja: koncesije i koncesijska odobrenja</t>
  </si>
  <si>
    <t>5. Izgradnja parkova i javnih zelenila</t>
  </si>
  <si>
    <t xml:space="preserve">  Izvor financiranja: komunalni doprinos</t>
  </si>
  <si>
    <t>6. Izgradnja i rekonstrukcija ostalih javnih površina Grada</t>
  </si>
  <si>
    <t>7. Izgradnja i rekonstrukcija Trga Hrpina</t>
  </si>
  <si>
    <t xml:space="preserve">  Izvor financiranja: prihodi od prodaje nefinancijske imovine</t>
  </si>
  <si>
    <t>8. Izgradnja dječjeg igrališta Veliko Brdo</t>
  </si>
  <si>
    <t xml:space="preserve">    Izvor financiranja: komunalni doprinos</t>
  </si>
  <si>
    <t>9. Izgradnja javnih parkirališta</t>
  </si>
  <si>
    <t>10. Izgradnja šetnice od hotela Romana do potoka u Krvavici</t>
  </si>
  <si>
    <t>11. Izgradnja pješ.staze od križ.Zadarske ul. sa ŽC 6196 do VELPRO-a</t>
  </si>
  <si>
    <t>12. Izgradnja sanitarnog čvora i recepcije u Kotišini</t>
  </si>
  <si>
    <t>13. Put endema - ePATH</t>
  </si>
  <si>
    <r>
      <t xml:space="preserve">   </t>
    </r>
    <r>
      <rPr>
        <sz val="8"/>
        <rFont val="Arial"/>
        <family val="2"/>
        <charset val="238"/>
      </rPr>
      <t>Izvor financiranja: pomoći EU</t>
    </r>
  </si>
  <si>
    <t>14. Izgradnja i rekonstrukcija dijela rive - predio Plišćevac</t>
  </si>
  <si>
    <t>15. Ulica Ilije Despota</t>
  </si>
  <si>
    <t>16. Rekonstrukcija pješačkih ulica u staroj jezgri</t>
  </si>
  <si>
    <t>17. Izgradnja parka za pse</t>
  </si>
  <si>
    <t xml:space="preserve">18. Izgradnja vježbališta za odrasle </t>
  </si>
  <si>
    <t xml:space="preserve"> Izvor financiranja: komunalni doprinos</t>
  </si>
  <si>
    <t>UKUPNO</t>
  </si>
  <si>
    <t>II. OTKUP ZEMLJIŠTA ZA NERAZVRSTANE CESTE</t>
  </si>
  <si>
    <t>1. Zemljište za nerazvrstane ceste</t>
  </si>
  <si>
    <t>III.   NERAZVRSTANE CESTE</t>
  </si>
  <si>
    <t>1. Nastavak izgradnje Starog Velikbrdskog puta</t>
  </si>
  <si>
    <t xml:space="preserve">     Izvor financiranja: naknade za zadržavanje nezakonito izgrađene zgrade u prostoru </t>
  </si>
  <si>
    <t>2. Izgradnja i rekons. Ulice Put Moče</t>
  </si>
  <si>
    <t>3. Izgradnja i rekonstrukcija ulice Put Dugiša</t>
  </si>
  <si>
    <t>4. Izgradnja i rekonstrukcja ulica u Velikom Brdu</t>
  </si>
  <si>
    <t xml:space="preserve">  Izvor financiranja: naknade za zadržavanje nezakonito izgrađene zgrade u prostoru </t>
  </si>
  <si>
    <t>5. Izgradnja i rekonstrukcija ulica na predjelu Dugiš</t>
  </si>
  <si>
    <t>6. Izgradnja i rekons. ostalih nerazvrst. cesta grada Makarske</t>
  </si>
  <si>
    <t>7. Izgradnja prometnica u obuhvatu UPU Zelenka 2</t>
  </si>
  <si>
    <t>8. Izgradnja prometnica u obuhvatu UPU Bilaje 1</t>
  </si>
  <si>
    <t>9. Izgradnja nastavka ulice P. Alačevića</t>
  </si>
  <si>
    <t>11. Izgradnja prometnica iz obuhvata UPU Batinići</t>
  </si>
  <si>
    <t>12. Izgradnja nastavka ulice od zgrada POS-a do Lulićeve</t>
  </si>
  <si>
    <t xml:space="preserve">13. Izgradnja i rekonstrukcija nadvožnjaka na D-8 (Put Makra) </t>
  </si>
  <si>
    <t>16. Spojna cesta Makar-D8</t>
  </si>
  <si>
    <t xml:space="preserve">17. Izgradnja nastavka ul. K.Meštrovića s izlazom na D8 </t>
  </si>
  <si>
    <t>18. Rekonstrukcija pothodnika "Sljeme" na D8</t>
  </si>
  <si>
    <t>19. Izgradnja križanja Zrinsko-frankopanske ulice sa D8</t>
  </si>
  <si>
    <t>20. Izgradnja nastavka Z.-frankopanske ulice do ul. S. Ivičevića</t>
  </si>
  <si>
    <t>21. Spoj Kotiške ulice na D8 s pothodnikom Bilaje</t>
  </si>
  <si>
    <t>23. Rekonstrukcija Kotiške ulice</t>
  </si>
  <si>
    <t xml:space="preserve">   Izvor financiranja: komunalni doprinos</t>
  </si>
  <si>
    <t>24. Izgradnja i rekonstrukcija ulice Put Volicije</t>
  </si>
  <si>
    <t>25. Križanje kod POS-a - semaforizacija</t>
  </si>
  <si>
    <t>Izvor financiranja: komunalni doprinos</t>
  </si>
  <si>
    <t>26. Rekonstrukcija ulice Ruđera Boškovića</t>
  </si>
  <si>
    <t>27. Izgradnja i rekonstrukcija ulice Put Požara</t>
  </si>
  <si>
    <t>28 . Rekonstrukcija sjevernog dijela ulice Slikara Gojaka</t>
  </si>
  <si>
    <t>29. Izgradja nastavka ulice Kralja P.Krešimira IV</t>
  </si>
  <si>
    <t>30. Rekonstrukcija nastavka ulice Velika Vrata</t>
  </si>
  <si>
    <t>31. Izgradnja prometnica u obuhvatu UPU Zapad 2</t>
  </si>
  <si>
    <t>32. Izgradnja ulice I.G.Kovačića</t>
  </si>
  <si>
    <t>IV. GROBLJA</t>
  </si>
  <si>
    <t>1. Projektiranje, izgradnja i uređenje groblja Sv. Andrija</t>
  </si>
  <si>
    <t>V. JAVNA RASVJETA</t>
  </si>
  <si>
    <t>1. Temeljenje, kabliranje i postavljanje novih rasvjetnih tijela</t>
  </si>
  <si>
    <t>VI. OPSKRBA PITKOM VODOM</t>
  </si>
  <si>
    <t>1.Izgradnja vodoopskrbnog sustava na području Grada Makarske</t>
  </si>
  <si>
    <t xml:space="preserve">    Izvor financiranja: prihodi od naknada za vodoopskrbu i odvodnju </t>
  </si>
  <si>
    <t xml:space="preserve">    Izvor financiranja: komunalna naknada</t>
  </si>
  <si>
    <t>VII. ODVODNJA I PROČIŠĆAVANJE OTPADNIH VODA</t>
  </si>
  <si>
    <t>1. Izgradnja kanalizacijskog sustava na području Grada</t>
  </si>
  <si>
    <t xml:space="preserve">     Izvor financiranja: prihodi od naknada za vodoopskrbu i odvodnju</t>
  </si>
  <si>
    <t>2. Izgradnja oborinskog sustava na području Grada</t>
  </si>
  <si>
    <t xml:space="preserve">   Izvor financiranja: komunlani doprinos</t>
  </si>
  <si>
    <t>VIII. PARTICIPATIVNO BUĐETIRANJE</t>
  </si>
  <si>
    <t>1. Participativno buđetiranje - izgradnja</t>
  </si>
  <si>
    <t xml:space="preserve">PROGRAM GRAĐENJA KOMUNALNE INFRASTRUKTURE ZA 2022. </t>
  </si>
  <si>
    <t>REKAPITULACIJA</t>
  </si>
  <si>
    <t>III. NERAZVRSTANE CESTE</t>
  </si>
  <si>
    <t>IZVORI FINANCIRANJA</t>
  </si>
  <si>
    <t>Prihodi od naknada za vodoopskrbu i odvodnju</t>
  </si>
  <si>
    <t>Prihodi od koncesija i koncesijskih odobrenja</t>
  </si>
  <si>
    <t>Prihodi od naknade za nezakonito izgrađene zgrade</t>
  </si>
  <si>
    <t>Pomoći EU</t>
  </si>
  <si>
    <t>Prihodi od prodaje nefinancijske imovine</t>
  </si>
  <si>
    <t>Prihodi od komunalne naknade</t>
  </si>
  <si>
    <t>ZAVRŠNE ODREDBE</t>
  </si>
  <si>
    <t>PREDSJEDNICA GRADSKOG VIJEĆA</t>
  </si>
  <si>
    <t>Gordana Muhtić, dipl.iur.</t>
  </si>
  <si>
    <t>Na temelju članka 40. Statuta Grada Makarske (Glasnik Grada Makarske br.3/21)</t>
  </si>
  <si>
    <t xml:space="preserve">Gradsko vijeće Grada Makarske, na ______sjednici održanoj _______2022.g., donosi </t>
  </si>
  <si>
    <t>I. TEHNIČKA DOKUMENTACIJA</t>
  </si>
  <si>
    <t>1. Žičara</t>
  </si>
  <si>
    <t xml:space="preserve">   Izvor financiranja:ostali prihodi za posebna namjene</t>
  </si>
  <si>
    <t xml:space="preserve">   Izvor financiranja: ostale pomoći</t>
  </si>
  <si>
    <t>2. Kulturni centar s parkingom</t>
  </si>
  <si>
    <t xml:space="preserve">   Izvor financiranja: Prihodi od prodaje nefinancijske imovine</t>
  </si>
  <si>
    <t>3. Sportska lučica</t>
  </si>
  <si>
    <t xml:space="preserve">     Izvor financiranja: koncesije i koncesijska odobrenja</t>
  </si>
  <si>
    <t>4. Školska sportska dvorana - Zelenka</t>
  </si>
  <si>
    <t>5. Dogradnja Osnovne škole Oca Petra Perice</t>
  </si>
  <si>
    <t xml:space="preserve">    Izvor financiranja: Prihodi od prodaje nefinancijske imovine</t>
  </si>
  <si>
    <t>6. Izgradnja kuće Sunca</t>
  </si>
  <si>
    <t xml:space="preserve">7. Izgradnja skladnišnog prostora i parkinga za </t>
  </si>
  <si>
    <t xml:space="preserve">    Pogon i Makarski komunalac</t>
  </si>
  <si>
    <t>Izvor financiranja: Prihodi od prodaje nefinancijske imovine</t>
  </si>
  <si>
    <t>8. Dječji vrtić i starački dom – Istok</t>
  </si>
  <si>
    <t xml:space="preserve"> Izvor financiranja:komunalni doprinos</t>
  </si>
  <si>
    <t>9. Uređenje Peškere</t>
  </si>
  <si>
    <t xml:space="preserve">10. Dogradnja dječjeg vrtića Ciciban </t>
  </si>
  <si>
    <t>II. IZGRADNJA</t>
  </si>
  <si>
    <t>1. Dogradnja Osnovne škole Stjepana Ivičevića</t>
  </si>
  <si>
    <t xml:space="preserve"> Izvor financiranja: Ostale pomoći</t>
  </si>
  <si>
    <t xml:space="preserve"> Izvor financiranja: Prihodi od prodaje nefinancijske imovine</t>
  </si>
  <si>
    <t>2. Izgradnja kuće Sunca</t>
  </si>
  <si>
    <t>Izvor financiranja: ostale pomoći</t>
  </si>
  <si>
    <t>3. Izgradnja dječjeg vrtića na Zelenci</t>
  </si>
  <si>
    <t xml:space="preserve">   Izvor financiranja:Opći prihodi i primici</t>
  </si>
  <si>
    <t xml:space="preserve">   Izvor financiranja:Prihodi od prodaje nefinancijske imovine</t>
  </si>
  <si>
    <t>8. Kupnja poslovnog prostora na adresi Kačićev trg 11</t>
  </si>
  <si>
    <t>PROGRAM IZGRADNJE KAPITALNIH PROJEKATA</t>
  </si>
  <si>
    <t>Izmjena plan 2022.</t>
  </si>
  <si>
    <t>UKUPNO I. i II.</t>
  </si>
  <si>
    <t>Ostali prihodi za posebne namjene</t>
  </si>
  <si>
    <t>Prihodi od komunalnog doprinosa</t>
  </si>
  <si>
    <t>Opći prihodi i primici</t>
  </si>
  <si>
    <t>Ostale pomoći</t>
  </si>
  <si>
    <t xml:space="preserve">Na temelju članka 72. Zakona o komunalnom gospodarstvu (Narodne novine broj: 68/18, 110/18 i 32/20) i članka 40. Statuta </t>
  </si>
  <si>
    <t xml:space="preserve">Grada Makarske (Glasnik Grada Makarske br. 3/21) Gradsko vijeće Grada Makarske, na ______sjednici </t>
  </si>
  <si>
    <t>PROGRAM ODRŽAVANJA KOMUNALNE INFRASTRUKTURE za 2022.</t>
  </si>
  <si>
    <t>I. ODRŽAVANJE I POPRAVAK OBORINSKOG SUSTAVA</t>
  </si>
  <si>
    <t>1. Odvodnja atmosferskih voda</t>
  </si>
  <si>
    <t>II. ODRŽAVANJE ČISTOĆE JAVNIH POVRŠINA</t>
  </si>
  <si>
    <t xml:space="preserve">1. Čišćenje javnih površina </t>
  </si>
  <si>
    <t xml:space="preserve">     Izvor financiranja: ostali prihodi za posebne namjene</t>
  </si>
  <si>
    <t xml:space="preserve">     Izvor financiranja: komunalna naknada</t>
  </si>
  <si>
    <t>2. Čišćenje mora i plaža</t>
  </si>
  <si>
    <t>3. Ostale usluge čišćenja i održavanja javnih površina</t>
  </si>
  <si>
    <t>III. ODRŽAVANJE JAVNIH POVRŠINA</t>
  </si>
  <si>
    <t>1. Horizontalna i vertikalna signalizacija</t>
  </si>
  <si>
    <t xml:space="preserve">     Izvor financiranja: ostale pomoći</t>
  </si>
  <si>
    <t>2. Održavanje parkova, javnog zelenila, igrališta</t>
  </si>
  <si>
    <t>3. Održavanje i nadohrana plaže</t>
  </si>
  <si>
    <t>4. Održavanje ostalih javnih površina Grada</t>
  </si>
  <si>
    <t xml:space="preserve">    Izvor financiranja: ostali prihodi za posebne namjene</t>
  </si>
  <si>
    <t>5. Održavanje i zaštita kamenih površina Kalalarga i Rive</t>
  </si>
  <si>
    <t>6. Nabava komunalne opreme</t>
  </si>
  <si>
    <t>6. Nabava ostale opreme</t>
  </si>
  <si>
    <t xml:space="preserve">  Izvor financiranja:Pomoći EU</t>
  </si>
  <si>
    <t>7. Utrošak vode</t>
  </si>
  <si>
    <t>IV. ODRŽAVANJE NERAZVRSTANIH CESTA</t>
  </si>
  <si>
    <t>1.Popravak i održavanje nerazvrstanih cesta</t>
  </si>
  <si>
    <t>V. ODRŽAVANJE JAVNE RASVJETE</t>
  </si>
  <si>
    <t>1. Održavanje objekata i uređaja javne rasvjete - rad</t>
  </si>
  <si>
    <t xml:space="preserve">     Izvor financiranja:  ostali prihodi za posebne namjene</t>
  </si>
  <si>
    <t xml:space="preserve">     Izvor financiranja:  komunalni doprinos</t>
  </si>
  <si>
    <t>2. Održavanje javne rasvjete - utrošak struje</t>
  </si>
  <si>
    <t>3. Prigodna dekoracija i iluminacija</t>
  </si>
  <si>
    <t>VI. OSTALO ODRŽAVANJE</t>
  </si>
  <si>
    <t>1. Usluge službe za uklanjanje s JPP-e</t>
  </si>
  <si>
    <t xml:space="preserve">2. Sakupljanje i zbrinjavanje napuštenih i izgubljenih  </t>
  </si>
  <si>
    <t xml:space="preserve">    životinja te usluge higijeničarske službe</t>
  </si>
  <si>
    <t xml:space="preserve">3. Provođenje mjera obvezne preventivne </t>
  </si>
  <si>
    <t xml:space="preserve">   dezinsekcije i deratizacije</t>
  </si>
  <si>
    <t xml:space="preserve">4. Ostalo (izrada elaborata,skica, fotografija, </t>
  </si>
  <si>
    <t xml:space="preserve">    nabava sitnog inventara i sl.)</t>
  </si>
  <si>
    <t>5. Izrada studije razvoja prometa</t>
  </si>
  <si>
    <t xml:space="preserve"> </t>
  </si>
  <si>
    <t>VII. PARTICIPATIVNO BUĐETIRANJE</t>
  </si>
  <si>
    <t>Izmj. plana 2022.</t>
  </si>
  <si>
    <t>1. Participativno buđetiranje - održavanje</t>
  </si>
  <si>
    <t xml:space="preserve">III. ODRŽAVANJE JAVNIH POVRŠINA                 </t>
  </si>
  <si>
    <t>Vlastiti prihodi</t>
  </si>
  <si>
    <t>Prhodi od komunalnog doprinosa</t>
  </si>
  <si>
    <t>Prhodi od komunalne naknde</t>
  </si>
  <si>
    <t>Na temelju članka 40. Statuta Grada Makarske (Glasnik Grada Makarske br. 3/21)</t>
  </si>
  <si>
    <t>1. Poslovni prostori Grada Makarske</t>
  </si>
  <si>
    <t xml:space="preserve">   Izvor financiranja: opći prihodi i primici</t>
  </si>
  <si>
    <t>2. Dječiji vrtić "Biokovsko zvonce"</t>
  </si>
  <si>
    <t xml:space="preserve">   Izvor financiranja: prihodi od prodaje nefinancijske imovine</t>
  </si>
  <si>
    <t>3. Stara srednja škola</t>
  </si>
  <si>
    <t xml:space="preserve">   Izvor financiranja: komunalna naknada</t>
  </si>
  <si>
    <t xml:space="preserve">   Izvor financiranja: pomoći EU</t>
  </si>
  <si>
    <t xml:space="preserve">   Izvor financiranja:prihodi od prodaje nefinancijske imovine</t>
  </si>
  <si>
    <t xml:space="preserve">  </t>
  </si>
  <si>
    <t>Sanacija objekata kulturne baštine Grada Makarske</t>
  </si>
  <si>
    <t xml:space="preserve">  1. Sanacija objekata kulturne baštine Grada Makarske</t>
  </si>
  <si>
    <t xml:space="preserve">       Izvor financiranja: spomenička renta</t>
  </si>
  <si>
    <t xml:space="preserve">       Izvor financiranja: komunalni doprinos</t>
  </si>
  <si>
    <t xml:space="preserve">  2. Sanacija Palače Tonoli</t>
  </si>
  <si>
    <t xml:space="preserve"> 3. Revitalizacija Stare gradske jezgre Grada Makarske </t>
  </si>
  <si>
    <t xml:space="preserve">  Izvor financiranja: vlastiti prihodi</t>
  </si>
  <si>
    <t>Prihod od spomeničke rente</t>
  </si>
  <si>
    <t>Na temelju članka 40. Statuta Grada Makarske (Glasnik Grada Makarske br. 3/21) Gradsko vijeće Grada Makarske,</t>
  </si>
  <si>
    <t>1. Izgradnja reciklažnog dvorišta</t>
  </si>
  <si>
    <r>
      <rPr>
        <b/>
        <sz val="10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>Izvor financiranja: prihodi od prodaje nefinancijske imovine</t>
    </r>
  </si>
  <si>
    <t>2. Izgradnja sortirnice</t>
  </si>
  <si>
    <t>Izvor financiranja: vlastiti prihodi</t>
  </si>
  <si>
    <t>2. Izobrazno-edukativna kampanja o održ.gosp.otpadom</t>
  </si>
  <si>
    <r>
      <t xml:space="preserve">   </t>
    </r>
    <r>
      <rPr>
        <sz val="8"/>
        <rFont val="Arial"/>
        <family val="2"/>
        <charset val="238"/>
      </rPr>
      <t>Izvor financiranja: vlastiti prihodi</t>
    </r>
  </si>
  <si>
    <t>3. Tekući rashodi zbrinjavanja komunalnog otpada</t>
  </si>
  <si>
    <r>
      <t xml:space="preserve">    </t>
    </r>
    <r>
      <rPr>
        <sz val="8"/>
        <rFont val="Arial"/>
        <family val="2"/>
        <charset val="238"/>
      </rPr>
      <t>Izvor financiranja: vlastiti prihodi</t>
    </r>
  </si>
  <si>
    <t>4. Nabava komualne opreme (BigBelly i komposteri)</t>
  </si>
  <si>
    <t xml:space="preserve"> Izvor financiranja: opći prihodi i primici</t>
  </si>
  <si>
    <t xml:space="preserve"> Izvor financiranja: ostale pomoći</t>
  </si>
  <si>
    <t xml:space="preserve">5. Izrada Akcijskog plana energetski održivog razvitka </t>
  </si>
  <si>
    <t xml:space="preserve">   i prilagodbe klmimatskim promjenama - SECAP</t>
  </si>
  <si>
    <t xml:space="preserve">2. Sanacija i rekonstrukcija Groblja sv. Križ u Makarskoj </t>
  </si>
  <si>
    <t xml:space="preserve">    Izvor financiranja: pomoći</t>
  </si>
  <si>
    <t>4. Sanacija travnjaka na GSC</t>
  </si>
  <si>
    <t>5. Adaptacija i energetska obnova Ville Irena</t>
  </si>
  <si>
    <t>6. Adaptacija zgrade Industromontaže</t>
  </si>
  <si>
    <t>7. Stara upravna zgrada Metalplastike (Merkur 5)</t>
  </si>
  <si>
    <t>Ostae pomoći</t>
  </si>
  <si>
    <t>PROGRAM GRAĐENJA KOMUNALNE INFRASTRUKTURE ZA 2022. - II. IZMJENE I DOPUNE</t>
  </si>
  <si>
    <t xml:space="preserve">  Izvor financiranja: prihodi od komunalnog doprinosa</t>
  </si>
  <si>
    <t xml:space="preserve">     Izvor financiranja: inozemne donacije</t>
  </si>
  <si>
    <t>Ove izmjene i dopune Programa građenja komunalne infrastrukture za 2022. stupaju na snagu prvog dana od dana objave u Glasniku Grada Makarske</t>
  </si>
  <si>
    <t>II. IZMJENE I DOPUNE</t>
  </si>
  <si>
    <t>PROGRAM IZGRADNJE KAPITALNIH PROJEKATA ZA 2022.</t>
  </si>
  <si>
    <t>PROGRAM ODRŽAVANJA KOMUNALNE INFRASTRUKTURE ZA 2022. 
I. IZMJENE I DOPUNE</t>
  </si>
  <si>
    <t>PROGRAM SANACIJE SPOMENIČKE BAŠTINE ZA 2022.
I. IZMJENE I DOPUNE</t>
  </si>
  <si>
    <t xml:space="preserve">Gradsko vijeće Grada Makarske, na ______sjednici održanoj _________2022.g., donijelo je </t>
  </si>
  <si>
    <t>Ove izmjene i dopune Programa sanacije spomeničke baštine za 2022. stupaju na snagu prvog dana od dana objave u Glasniku Grada Makarske</t>
  </si>
  <si>
    <t>na ____sjednici održanoj _____2022. god. donijelo je</t>
  </si>
  <si>
    <t xml:space="preserve">Gradsko vijeće Grada Makarske, na ______sjednici održanoj ____________ 2022.g. donijelo je </t>
  </si>
  <si>
    <t>PROGRAM SANACIJE I ADAPTACIJE OBJEKATA ZA 2022.
I. IZMJENE I DOPUNE</t>
  </si>
  <si>
    <t>Ove izmjene i dopune Programa sanacije i adaptacije objekata za 2022. stupaju na snagu prvog dana od dana objave u Glasniku Grada Makarske</t>
  </si>
  <si>
    <t>održanoj____________ 2022. godine, donijelo je</t>
  </si>
  <si>
    <t xml:space="preserve">     Izvor financiranja: vlastiti prihodi</t>
  </si>
  <si>
    <t>Prihodi od inozemnih donacija</t>
  </si>
  <si>
    <t>Ove izmjene i dopune Programa zbrinjavanja komunalnog otpada i zaštite okoliša za 2022. stupaju na snagu prvog dana od dana objave u Glasniku Grada Makarske.</t>
  </si>
  <si>
    <t xml:space="preserve">zvor financiranja: komunalna naknada </t>
  </si>
  <si>
    <t>zvor financiranja: komunani doprinos</t>
  </si>
  <si>
    <t>PROGRAM ZBRINJAVANJA KOMUNALNOG OTPADA I ZAŠTITE OKOLIŠA ZA 2022.
I. IZMJENE I DOPUNE</t>
  </si>
  <si>
    <t>Ove izmjene i dopune Programa izgradnje kapitalnih projekata za 2022. stupaju na snagu prvog dana od dana objave u Glasniku Grada Makarske.</t>
  </si>
  <si>
    <t>Ove izmjene i dopune Programa održavanja komunalne infrastrukture za 2022. stupaju na snagu prvog dana od dana objave u Glasniku Grada Makarske.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</si>
</sst>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k_n"/>
    <numFmt numFmtId="165" formatCode="#,##0.00&quot; kn&quot;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b/>
      <sz val="12"/>
      <name val="Times New Roman"/>
      <family val="1"/>
      <charset val="238"/>
    </font>
    <font>
      <i/>
      <sz val="8"/>
      <name val="Arial"/>
      <family val="2"/>
      <charset val="238"/>
    </font>
    <font>
      <sz val="10"/>
      <color indexed="8"/>
      <name val="Arial"/>
      <family val="2"/>
      <charset val="238"/>
    </font>
    <font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26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55"/>
      </patternFill>
    </fill>
  </fills>
  <borders count="6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9">
    <xf numFmtId="0" fontId="0" fillId="0" borderId="0" xfId="0"/>
    <xf numFmtId="0" fontId="2" fillId="2" borderId="0" xfId="1" applyFont="1" applyFill="1"/>
    <xf numFmtId="0" fontId="3" fillId="2" borderId="0" xfId="1" applyFont="1" applyFill="1" applyAlignment="1">
      <alignment horizontal="center" vertical="center"/>
    </xf>
    <xf numFmtId="0" fontId="4" fillId="2" borderId="0" xfId="1" applyFont="1" applyFill="1"/>
    <xf numFmtId="0" fontId="5" fillId="2" borderId="0" xfId="1" applyFont="1" applyFill="1" applyAlignment="1">
      <alignment horizontal="center" vertical="center"/>
    </xf>
    <xf numFmtId="0" fontId="6" fillId="2" borderId="0" xfId="1" applyFont="1" applyFill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/>
    </xf>
    <xf numFmtId="0" fontId="7" fillId="2" borderId="7" xfId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/>
    </xf>
    <xf numFmtId="164" fontId="3" fillId="2" borderId="8" xfId="1" applyNumberFormat="1" applyFont="1" applyFill="1" applyBorder="1" applyAlignment="1">
      <alignment horizontal="center"/>
    </xf>
    <xf numFmtId="164" fontId="3" fillId="2" borderId="9" xfId="1" applyNumberFormat="1" applyFont="1" applyFill="1" applyBorder="1" applyAlignment="1">
      <alignment horizontal="center"/>
    </xf>
    <xf numFmtId="164" fontId="7" fillId="2" borderId="10" xfId="1" applyNumberFormat="1" applyFont="1" applyFill="1" applyBorder="1" applyAlignment="1">
      <alignment horizontal="center"/>
    </xf>
    <xf numFmtId="164" fontId="7" fillId="2" borderId="1" xfId="1" applyNumberFormat="1" applyFont="1" applyFill="1" applyBorder="1" applyAlignment="1">
      <alignment horizontal="center"/>
    </xf>
    <xf numFmtId="0" fontId="8" fillId="2" borderId="8" xfId="1" applyFont="1" applyFill="1" applyBorder="1" applyAlignment="1">
      <alignment horizontal="left"/>
    </xf>
    <xf numFmtId="0" fontId="8" fillId="2" borderId="11" xfId="1" applyFont="1" applyFill="1" applyBorder="1" applyAlignment="1">
      <alignment horizontal="left"/>
    </xf>
    <xf numFmtId="0" fontId="8" fillId="2" borderId="10" xfId="1" applyFont="1" applyFill="1" applyBorder="1" applyAlignment="1">
      <alignment horizontal="left"/>
    </xf>
    <xf numFmtId="164" fontId="8" fillId="2" borderId="8" xfId="1" applyNumberFormat="1" applyFont="1" applyFill="1" applyBorder="1" applyAlignment="1">
      <alignment horizontal="center"/>
    </xf>
    <xf numFmtId="164" fontId="8" fillId="2" borderId="9" xfId="1" applyNumberFormat="1" applyFont="1" applyFill="1" applyBorder="1" applyAlignment="1">
      <alignment horizontal="center"/>
    </xf>
    <xf numFmtId="164" fontId="7" fillId="2" borderId="6" xfId="1" applyNumberFormat="1" applyFont="1" applyFill="1" applyBorder="1" applyAlignment="1">
      <alignment horizontal="center" vertical="center"/>
    </xf>
    <xf numFmtId="0" fontId="3" fillId="2" borderId="8" xfId="1" applyFont="1" applyFill="1" applyBorder="1" applyAlignment="1">
      <alignment horizontal="left"/>
    </xf>
    <xf numFmtId="0" fontId="3" fillId="2" borderId="11" xfId="1" applyFont="1" applyFill="1" applyBorder="1" applyAlignment="1">
      <alignment horizontal="left"/>
    </xf>
    <xf numFmtId="0" fontId="3" fillId="2" borderId="10" xfId="1" applyFont="1" applyFill="1" applyBorder="1" applyAlignment="1">
      <alignment horizontal="left"/>
    </xf>
    <xf numFmtId="0" fontId="7" fillId="2" borderId="6" xfId="1" applyFont="1" applyFill="1" applyBorder="1" applyAlignment="1">
      <alignment horizontal="left" vertical="center"/>
    </xf>
    <xf numFmtId="164" fontId="8" fillId="2" borderId="1" xfId="1" applyNumberFormat="1" applyFont="1" applyFill="1" applyBorder="1" applyAlignment="1">
      <alignment horizontal="center"/>
    </xf>
    <xf numFmtId="0" fontId="2" fillId="2" borderId="9" xfId="1" applyFont="1" applyFill="1" applyBorder="1"/>
    <xf numFmtId="4" fontId="7" fillId="2" borderId="7" xfId="1" applyNumberFormat="1" applyFont="1" applyFill="1" applyBorder="1" applyAlignment="1">
      <alignment horizontal="center" vertical="center"/>
    </xf>
    <xf numFmtId="0" fontId="8" fillId="2" borderId="12" xfId="1" applyFont="1" applyFill="1" applyBorder="1" applyAlignment="1">
      <alignment horizontal="left"/>
    </xf>
    <xf numFmtId="164" fontId="8" fillId="2" borderId="12" xfId="1" applyNumberFormat="1" applyFont="1" applyFill="1" applyBorder="1" applyAlignment="1">
      <alignment horizontal="center"/>
    </xf>
    <xf numFmtId="0" fontId="3" fillId="2" borderId="14" xfId="1" applyFont="1" applyFill="1" applyBorder="1" applyAlignment="1">
      <alignment horizontal="left"/>
    </xf>
    <xf numFmtId="0" fontId="3" fillId="2" borderId="15" xfId="1" applyFont="1" applyFill="1" applyBorder="1" applyAlignment="1">
      <alignment horizontal="left"/>
    </xf>
    <xf numFmtId="0" fontId="3" fillId="2" borderId="16" xfId="1" applyFont="1" applyFill="1" applyBorder="1" applyAlignment="1">
      <alignment horizontal="left"/>
    </xf>
    <xf numFmtId="164" fontId="3" fillId="2" borderId="14" xfId="1" applyNumberFormat="1" applyFont="1" applyFill="1" applyBorder="1" applyAlignment="1">
      <alignment horizontal="center"/>
    </xf>
    <xf numFmtId="0" fontId="8" fillId="2" borderId="0" xfId="1" applyFont="1" applyFill="1" applyAlignment="1">
      <alignment horizontal="left"/>
    </xf>
    <xf numFmtId="0" fontId="3" fillId="2" borderId="0" xfId="1" applyFont="1" applyFill="1" applyAlignment="1">
      <alignment horizontal="left"/>
    </xf>
    <xf numFmtId="164" fontId="8" fillId="2" borderId="14" xfId="1" applyNumberFormat="1" applyFont="1" applyFill="1" applyBorder="1" applyAlignment="1">
      <alignment horizontal="center"/>
    </xf>
    <xf numFmtId="0" fontId="2" fillId="2" borderId="17" xfId="1" applyFont="1" applyFill="1" applyBorder="1" applyAlignment="1">
      <alignment horizontal="center"/>
    </xf>
    <xf numFmtId="0" fontId="2" fillId="2" borderId="0" xfId="1" applyFont="1" applyFill="1" applyAlignment="1">
      <alignment horizontal="center"/>
    </xf>
    <xf numFmtId="0" fontId="6" fillId="2" borderId="1" xfId="1" applyFont="1" applyFill="1" applyBorder="1" applyAlignment="1">
      <alignment vertical="center"/>
    </xf>
    <xf numFmtId="0" fontId="3" fillId="2" borderId="13" xfId="1" applyFont="1" applyFill="1" applyBorder="1" applyAlignment="1">
      <alignment horizontal="center" vertical="center"/>
    </xf>
    <xf numFmtId="0" fontId="2" fillId="2" borderId="0" xfId="1" applyFont="1" applyFill="1" applyAlignment="1">
      <alignment horizontal="left"/>
    </xf>
    <xf numFmtId="0" fontId="3" fillId="2" borderId="18" xfId="1" applyFont="1" applyFill="1" applyBorder="1" applyAlignment="1">
      <alignment horizontal="left"/>
    </xf>
    <xf numFmtId="0" fontId="2" fillId="2" borderId="9" xfId="1" applyFont="1" applyFill="1" applyBorder="1" applyAlignment="1">
      <alignment horizontal="center"/>
    </xf>
    <xf numFmtId="0" fontId="6" fillId="2" borderId="11" xfId="1" applyFont="1" applyFill="1" applyBorder="1" applyAlignment="1">
      <alignment horizontal="left" vertical="center"/>
    </xf>
    <xf numFmtId="0" fontId="6" fillId="2" borderId="10" xfId="1" applyFont="1" applyFill="1" applyBorder="1" applyAlignment="1">
      <alignment horizontal="left" vertical="center"/>
    </xf>
    <xf numFmtId="0" fontId="3" fillId="2" borderId="8" xfId="1" applyFont="1" applyFill="1" applyBorder="1" applyAlignment="1">
      <alignment horizontal="center" vertical="center"/>
    </xf>
    <xf numFmtId="0" fontId="3" fillId="2" borderId="9" xfId="1" applyFont="1" applyFill="1" applyBorder="1" applyAlignment="1">
      <alignment horizontal="center" vertical="center"/>
    </xf>
    <xf numFmtId="0" fontId="6" fillId="2" borderId="8" xfId="1" applyFont="1" applyFill="1" applyBorder="1" applyAlignment="1">
      <alignment horizontal="left" vertical="center"/>
    </xf>
    <xf numFmtId="164" fontId="7" fillId="2" borderId="6" xfId="1" applyNumberFormat="1" applyFont="1" applyFill="1" applyBorder="1" applyAlignment="1">
      <alignment horizontal="left" vertical="center"/>
    </xf>
    <xf numFmtId="164" fontId="8" fillId="2" borderId="13" xfId="1" applyNumberFormat="1" applyFont="1" applyFill="1" applyBorder="1" applyAlignment="1">
      <alignment horizontal="center"/>
    </xf>
    <xf numFmtId="0" fontId="2" fillId="2" borderId="11" xfId="1" applyFont="1" applyFill="1" applyBorder="1" applyAlignment="1">
      <alignment horizontal="left"/>
    </xf>
    <xf numFmtId="0" fontId="2" fillId="2" borderId="10" xfId="1" applyFont="1" applyFill="1" applyBorder="1" applyAlignment="1">
      <alignment horizontal="left"/>
    </xf>
    <xf numFmtId="164" fontId="8" fillId="2" borderId="19" xfId="1" applyNumberFormat="1" applyFont="1" applyFill="1" applyBorder="1" applyAlignment="1">
      <alignment horizontal="center"/>
    </xf>
    <xf numFmtId="164" fontId="8" fillId="2" borderId="20" xfId="1" applyNumberFormat="1" applyFont="1" applyFill="1" applyBorder="1" applyAlignment="1">
      <alignment horizontal="center"/>
    </xf>
    <xf numFmtId="0" fontId="8" fillId="2" borderId="21" xfId="1" applyFont="1" applyFill="1" applyBorder="1" applyAlignment="1">
      <alignment horizontal="left"/>
    </xf>
    <xf numFmtId="0" fontId="3" fillId="2" borderId="22" xfId="1" applyFont="1" applyFill="1" applyBorder="1" applyAlignment="1">
      <alignment horizontal="left"/>
    </xf>
    <xf numFmtId="164" fontId="10" fillId="2" borderId="6" xfId="1" applyNumberFormat="1" applyFont="1" applyFill="1" applyBorder="1" applyAlignment="1">
      <alignment horizontal="center" vertical="center"/>
    </xf>
    <xf numFmtId="0" fontId="3" fillId="2" borderId="23" xfId="1" applyFont="1" applyFill="1" applyBorder="1" applyAlignment="1">
      <alignment horizontal="left"/>
    </xf>
    <xf numFmtId="0" fontId="8" fillId="2" borderId="24" xfId="1" applyFont="1" applyFill="1" applyBorder="1" applyAlignment="1">
      <alignment horizontal="left"/>
    </xf>
    <xf numFmtId="0" fontId="8" fillId="2" borderId="25" xfId="1" applyFont="1" applyFill="1" applyBorder="1" applyAlignment="1">
      <alignment horizontal="left"/>
    </xf>
    <xf numFmtId="0" fontId="2" fillId="2" borderId="15" xfId="1" applyFont="1" applyFill="1" applyBorder="1"/>
    <xf numFmtId="0" fontId="2" fillId="2" borderId="16" xfId="1" applyFont="1" applyFill="1" applyBorder="1"/>
    <xf numFmtId="0" fontId="2" fillId="2" borderId="26" xfId="1" applyFont="1" applyFill="1" applyBorder="1"/>
    <xf numFmtId="0" fontId="2" fillId="2" borderId="27" xfId="1" applyFont="1" applyFill="1" applyBorder="1"/>
    <xf numFmtId="0" fontId="3" fillId="2" borderId="27" xfId="1" applyFont="1" applyFill="1" applyBorder="1" applyAlignment="1">
      <alignment horizontal="center" vertical="center"/>
    </xf>
    <xf numFmtId="0" fontId="3" fillId="2" borderId="28" xfId="1" applyFont="1" applyFill="1" applyBorder="1" applyAlignment="1">
      <alignment horizontal="center" vertical="center"/>
    </xf>
    <xf numFmtId="0" fontId="7" fillId="2" borderId="29" xfId="1" applyFont="1" applyFill="1" applyBorder="1" applyAlignment="1">
      <alignment horizontal="center" vertical="center"/>
    </xf>
    <xf numFmtId="0" fontId="6" fillId="2" borderId="30" xfId="1" applyFont="1" applyFill="1" applyBorder="1" applyAlignment="1">
      <alignment horizontal="left" vertical="center"/>
    </xf>
    <xf numFmtId="0" fontId="3" fillId="2" borderId="31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3" fillId="2" borderId="12" xfId="1" applyFont="1" applyFill="1" applyBorder="1"/>
    <xf numFmtId="0" fontId="8" fillId="2" borderId="23" xfId="1" applyFont="1" applyFill="1" applyBorder="1"/>
    <xf numFmtId="0" fontId="8" fillId="2" borderId="24" xfId="1" applyFont="1" applyFill="1" applyBorder="1"/>
    <xf numFmtId="164" fontId="7" fillId="2" borderId="7" xfId="1" applyNumberFormat="1" applyFont="1" applyFill="1" applyBorder="1" applyAlignment="1">
      <alignment horizontal="center" vertical="center"/>
    </xf>
    <xf numFmtId="164" fontId="3" fillId="2" borderId="0" xfId="1" applyNumberFormat="1" applyFont="1" applyFill="1"/>
    <xf numFmtId="0" fontId="3" fillId="2" borderId="0" xfId="1" applyFont="1" applyFill="1"/>
    <xf numFmtId="0" fontId="8" fillId="2" borderId="14" xfId="1" applyFont="1" applyFill="1" applyBorder="1"/>
    <xf numFmtId="0" fontId="7" fillId="2" borderId="15" xfId="1" applyFont="1" applyFill="1" applyBorder="1" applyAlignment="1">
      <alignment horizontal="left"/>
    </xf>
    <xf numFmtId="0" fontId="7" fillId="2" borderId="16" xfId="1" applyFont="1" applyFill="1" applyBorder="1" applyAlignment="1">
      <alignment horizontal="left"/>
    </xf>
    <xf numFmtId="4" fontId="8" fillId="2" borderId="32" xfId="1" applyNumberFormat="1" applyFont="1" applyFill="1" applyBorder="1" applyAlignment="1">
      <alignment horizontal="center"/>
    </xf>
    <xf numFmtId="4" fontId="8" fillId="2" borderId="33" xfId="1" applyNumberFormat="1" applyFont="1" applyFill="1" applyBorder="1" applyAlignment="1">
      <alignment horizontal="center"/>
    </xf>
    <xf numFmtId="4" fontId="8" fillId="2" borderId="9" xfId="1" applyNumberFormat="1" applyFont="1" applyFill="1" applyBorder="1" applyAlignment="1">
      <alignment horizontal="center"/>
    </xf>
    <xf numFmtId="0" fontId="3" fillId="2" borderId="26" xfId="1" applyFont="1" applyFill="1" applyBorder="1" applyAlignment="1">
      <alignment horizontal="left"/>
    </xf>
    <xf numFmtId="0" fontId="3" fillId="2" borderId="27" xfId="1" applyFont="1" applyFill="1" applyBorder="1" applyAlignment="1">
      <alignment horizontal="left"/>
    </xf>
    <xf numFmtId="0" fontId="3" fillId="2" borderId="34" xfId="1" applyFont="1" applyFill="1" applyBorder="1" applyAlignment="1">
      <alignment horizontal="left"/>
    </xf>
    <xf numFmtId="0" fontId="3" fillId="2" borderId="35" xfId="1" applyFont="1" applyFill="1" applyBorder="1" applyAlignment="1">
      <alignment horizontal="center" vertical="center"/>
    </xf>
    <xf numFmtId="0" fontId="3" fillId="2" borderId="8" xfId="1" applyFont="1" applyFill="1" applyBorder="1" applyAlignment="1">
      <alignment horizontal="left" vertical="center"/>
    </xf>
    <xf numFmtId="0" fontId="8" fillId="2" borderId="11" xfId="1" applyFont="1" applyFill="1" applyBorder="1" applyAlignment="1">
      <alignment horizontal="left" vertical="center"/>
    </xf>
    <xf numFmtId="0" fontId="8" fillId="2" borderId="8" xfId="1" applyFont="1" applyFill="1" applyBorder="1" applyAlignment="1">
      <alignment horizontal="left" vertical="center"/>
    </xf>
    <xf numFmtId="0" fontId="2" fillId="2" borderId="30" xfId="1" applyFont="1" applyFill="1" applyBorder="1"/>
    <xf numFmtId="0" fontId="2" fillId="2" borderId="36" xfId="1" applyFont="1" applyFill="1" applyBorder="1"/>
    <xf numFmtId="0" fontId="3" fillId="2" borderId="37" xfId="1" applyFont="1" applyFill="1" applyBorder="1"/>
    <xf numFmtId="0" fontId="3" fillId="2" borderId="38" xfId="1" applyFont="1" applyFill="1" applyBorder="1" applyAlignment="1">
      <alignment horizontal="left"/>
    </xf>
    <xf numFmtId="0" fontId="3" fillId="2" borderId="39" xfId="1" applyFont="1" applyFill="1" applyBorder="1" applyAlignment="1">
      <alignment horizontal="left"/>
    </xf>
    <xf numFmtId="164" fontId="8" fillId="2" borderId="0" xfId="1" applyNumberFormat="1" applyFont="1" applyFill="1" applyAlignment="1">
      <alignment horizontal="center"/>
    </xf>
    <xf numFmtId="0" fontId="6" fillId="2" borderId="27" xfId="1" applyFont="1" applyFill="1" applyBorder="1" applyAlignment="1">
      <alignment horizontal="left" vertical="center"/>
    </xf>
    <xf numFmtId="0" fontId="3" fillId="2" borderId="40" xfId="1" applyFont="1" applyFill="1" applyBorder="1"/>
    <xf numFmtId="0" fontId="3" fillId="2" borderId="1" xfId="1" applyFont="1" applyFill="1" applyBorder="1"/>
    <xf numFmtId="0" fontId="8" fillId="2" borderId="13" xfId="1" applyFont="1" applyFill="1" applyBorder="1"/>
    <xf numFmtId="0" fontId="8" fillId="2" borderId="8" xfId="1" applyFont="1" applyFill="1" applyBorder="1"/>
    <xf numFmtId="0" fontId="8" fillId="2" borderId="11" xfId="1" applyFont="1" applyFill="1" applyBorder="1"/>
    <xf numFmtId="0" fontId="8" fillId="2" borderId="10" xfId="1" applyFont="1" applyFill="1" applyBorder="1"/>
    <xf numFmtId="0" fontId="3" fillId="2" borderId="41" xfId="1" applyFont="1" applyFill="1" applyBorder="1" applyAlignment="1">
      <alignment horizontal="left"/>
    </xf>
    <xf numFmtId="0" fontId="3" fillId="2" borderId="15" xfId="1" applyFont="1" applyFill="1" applyBorder="1" applyAlignment="1">
      <alignment horizontal="center"/>
    </xf>
    <xf numFmtId="0" fontId="3" fillId="2" borderId="16" xfId="1" applyFont="1" applyFill="1" applyBorder="1" applyAlignment="1">
      <alignment horizontal="center"/>
    </xf>
    <xf numFmtId="164" fontId="3" fillId="2" borderId="10" xfId="1" applyNumberFormat="1" applyFont="1" applyFill="1" applyBorder="1" applyAlignment="1">
      <alignment horizontal="center"/>
    </xf>
    <xf numFmtId="0" fontId="3" fillId="2" borderId="22" xfId="1" applyFont="1" applyFill="1" applyBorder="1" applyAlignment="1">
      <alignment horizontal="center"/>
    </xf>
    <xf numFmtId="0" fontId="2" fillId="2" borderId="14" xfId="1" applyFont="1" applyFill="1" applyBorder="1"/>
    <xf numFmtId="0" fontId="6" fillId="2" borderId="15" xfId="1" applyFont="1" applyFill="1" applyBorder="1" applyAlignment="1">
      <alignment horizontal="left" vertical="center"/>
    </xf>
    <xf numFmtId="0" fontId="3" fillId="2" borderId="15" xfId="1" applyFont="1" applyFill="1" applyBorder="1" applyAlignment="1">
      <alignment horizontal="center" vertical="center"/>
    </xf>
    <xf numFmtId="0" fontId="3" fillId="2" borderId="16" xfId="1" applyFont="1" applyFill="1" applyBorder="1" applyAlignment="1">
      <alignment horizontal="center" vertical="center"/>
    </xf>
    <xf numFmtId="0" fontId="6" fillId="2" borderId="25" xfId="1" applyFont="1" applyFill="1" applyBorder="1" applyAlignment="1">
      <alignment horizontal="left" vertical="center"/>
    </xf>
    <xf numFmtId="0" fontId="3" fillId="2" borderId="41" xfId="1" applyFont="1" applyFill="1" applyBorder="1"/>
    <xf numFmtId="0" fontId="3" fillId="2" borderId="25" xfId="1" applyFont="1" applyFill="1" applyBorder="1"/>
    <xf numFmtId="0" fontId="3" fillId="2" borderId="13" xfId="1" applyFont="1" applyFill="1" applyBorder="1"/>
    <xf numFmtId="0" fontId="8" fillId="2" borderId="1" xfId="1" applyFont="1" applyFill="1" applyBorder="1"/>
    <xf numFmtId="0" fontId="8" fillId="2" borderId="12" xfId="1" applyFont="1" applyFill="1" applyBorder="1"/>
    <xf numFmtId="0" fontId="8" fillId="2" borderId="0" xfId="1" applyFont="1" applyFill="1"/>
    <xf numFmtId="0" fontId="8" fillId="2" borderId="42" xfId="1" applyFont="1" applyFill="1" applyBorder="1"/>
    <xf numFmtId="164" fontId="3" fillId="2" borderId="43" xfId="1" applyNumberFormat="1" applyFont="1" applyFill="1" applyBorder="1" applyAlignment="1">
      <alignment horizontal="center"/>
    </xf>
    <xf numFmtId="164" fontId="3" fillId="2" borderId="0" xfId="1" applyNumberFormat="1" applyFont="1" applyFill="1" applyAlignment="1">
      <alignment horizontal="center"/>
    </xf>
    <xf numFmtId="0" fontId="6" fillId="2" borderId="21" xfId="1" applyFont="1" applyFill="1" applyBorder="1" applyAlignment="1">
      <alignment horizontal="left" vertical="center"/>
    </xf>
    <xf numFmtId="0" fontId="3" fillId="2" borderId="44" xfId="1" applyFont="1" applyFill="1" applyBorder="1"/>
    <xf numFmtId="0" fontId="3" fillId="2" borderId="21" xfId="1" applyFont="1" applyFill="1" applyBorder="1"/>
    <xf numFmtId="0" fontId="3" fillId="2" borderId="15" xfId="1" applyFont="1" applyFill="1" applyBorder="1"/>
    <xf numFmtId="0" fontId="3" fillId="2" borderId="16" xfId="1" applyFont="1" applyFill="1" applyBorder="1"/>
    <xf numFmtId="164" fontId="8" fillId="2" borderId="10" xfId="1" applyNumberFormat="1" applyFont="1" applyFill="1" applyBorder="1" applyAlignment="1">
      <alignment horizontal="center"/>
    </xf>
    <xf numFmtId="0" fontId="2" fillId="2" borderId="34" xfId="1" applyFont="1" applyFill="1" applyBorder="1"/>
    <xf numFmtId="0" fontId="6" fillId="2" borderId="0" xfId="1" applyFont="1" applyFill="1" applyAlignment="1">
      <alignment horizontal="center"/>
    </xf>
    <xf numFmtId="0" fontId="6" fillId="2" borderId="0" xfId="1" applyFont="1" applyFill="1"/>
    <xf numFmtId="0" fontId="6" fillId="2" borderId="15" xfId="1" applyFont="1" applyFill="1" applyBorder="1" applyAlignment="1">
      <alignment horizontal="center"/>
    </xf>
    <xf numFmtId="0" fontId="3" fillId="2" borderId="31" xfId="1" applyFont="1" applyFill="1" applyBorder="1" applyAlignment="1">
      <alignment horizontal="left"/>
    </xf>
    <xf numFmtId="0" fontId="2" fillId="2" borderId="30" xfId="1" applyFont="1" applyFill="1" applyBorder="1" applyAlignment="1">
      <alignment horizontal="left"/>
    </xf>
    <xf numFmtId="0" fontId="2" fillId="2" borderId="36" xfId="1" applyFont="1" applyFill="1" applyBorder="1" applyAlignment="1">
      <alignment horizontal="left"/>
    </xf>
    <xf numFmtId="0" fontId="2" fillId="2" borderId="8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right" vertical="center"/>
    </xf>
    <xf numFmtId="0" fontId="2" fillId="2" borderId="11" xfId="1" applyFont="1" applyFill="1" applyBorder="1" applyAlignment="1">
      <alignment horizontal="left" vertical="center" wrapText="1"/>
    </xf>
    <xf numFmtId="0" fontId="2" fillId="2" borderId="8" xfId="1" applyFont="1" applyFill="1" applyBorder="1" applyAlignment="1">
      <alignment horizontal="left" vertical="center" wrapText="1"/>
    </xf>
    <xf numFmtId="0" fontId="2" fillId="2" borderId="10" xfId="1" applyFont="1" applyFill="1" applyBorder="1" applyAlignment="1">
      <alignment horizontal="left" vertical="center" wrapText="1"/>
    </xf>
    <xf numFmtId="0" fontId="2" fillId="2" borderId="12" xfId="1" applyFont="1" applyFill="1" applyBorder="1" applyAlignment="1">
      <alignment horizontal="left"/>
    </xf>
    <xf numFmtId="0" fontId="2" fillId="2" borderId="23" xfId="1" applyFont="1" applyFill="1" applyBorder="1" applyAlignment="1">
      <alignment horizontal="left"/>
    </xf>
    <xf numFmtId="0" fontId="2" fillId="2" borderId="24" xfId="1" applyFont="1" applyFill="1" applyBorder="1" applyAlignment="1">
      <alignment horizontal="left"/>
    </xf>
    <xf numFmtId="164" fontId="2" fillId="2" borderId="13" xfId="1" applyNumberFormat="1" applyFont="1" applyFill="1" applyBorder="1" applyAlignment="1">
      <alignment horizontal="right" vertical="center"/>
    </xf>
    <xf numFmtId="0" fontId="2" fillId="2" borderId="28" xfId="1" applyFont="1" applyFill="1" applyBorder="1" applyAlignment="1">
      <alignment horizontal="left"/>
    </xf>
    <xf numFmtId="0" fontId="3" fillId="2" borderId="28" xfId="1" applyFont="1" applyFill="1" applyBorder="1" applyAlignment="1">
      <alignment horizontal="left"/>
    </xf>
    <xf numFmtId="164" fontId="2" fillId="2" borderId="9" xfId="1" applyNumberFormat="1" applyFont="1" applyFill="1" applyBorder="1" applyAlignment="1">
      <alignment horizontal="right" vertical="center"/>
    </xf>
    <xf numFmtId="0" fontId="2" fillId="2" borderId="14" xfId="1" applyFont="1" applyFill="1" applyBorder="1" applyAlignment="1">
      <alignment horizontal="left"/>
    </xf>
    <xf numFmtId="164" fontId="2" fillId="2" borderId="16" xfId="1" applyNumberFormat="1" applyFont="1" applyFill="1" applyBorder="1" applyAlignment="1">
      <alignment horizontal="right" vertical="center"/>
    </xf>
    <xf numFmtId="0" fontId="3" fillId="2" borderId="30" xfId="1" applyFont="1" applyFill="1" applyBorder="1" applyAlignment="1">
      <alignment horizontal="left"/>
    </xf>
    <xf numFmtId="0" fontId="3" fillId="2" borderId="36" xfId="1" applyFont="1" applyFill="1" applyBorder="1" applyAlignment="1">
      <alignment horizontal="left"/>
    </xf>
    <xf numFmtId="164" fontId="3" fillId="2" borderId="35" xfId="1" applyNumberFormat="1" applyFont="1" applyFill="1" applyBorder="1" applyAlignment="1">
      <alignment horizontal="right" vertical="center"/>
    </xf>
    <xf numFmtId="0" fontId="7" fillId="2" borderId="0" xfId="1" applyFont="1" applyFill="1" applyAlignment="1">
      <alignment horizontal="center" vertical="center"/>
    </xf>
    <xf numFmtId="164" fontId="2" fillId="2" borderId="8" xfId="1" applyNumberFormat="1" applyFont="1" applyFill="1" applyBorder="1" applyAlignment="1">
      <alignment horizontal="right" vertical="center"/>
    </xf>
    <xf numFmtId="164" fontId="2" fillId="2" borderId="45" xfId="1" applyNumberFormat="1" applyFont="1" applyFill="1" applyBorder="1" applyAlignment="1">
      <alignment horizontal="right" vertical="center"/>
    </xf>
    <xf numFmtId="164" fontId="2" fillId="2" borderId="46" xfId="1" applyNumberFormat="1" applyFont="1" applyFill="1" applyBorder="1" applyAlignment="1">
      <alignment horizontal="right" vertical="center"/>
    </xf>
    <xf numFmtId="164" fontId="2" fillId="2" borderId="12" xfId="1" applyNumberFormat="1" applyFont="1" applyFill="1" applyBorder="1" applyAlignment="1">
      <alignment horizontal="right" vertical="center"/>
    </xf>
    <xf numFmtId="0" fontId="2" fillId="2" borderId="33" xfId="1" applyFont="1" applyFill="1" applyBorder="1" applyAlignment="1">
      <alignment horizontal="left"/>
    </xf>
    <xf numFmtId="0" fontId="3" fillId="2" borderId="32" xfId="1" applyFont="1" applyFill="1" applyBorder="1" applyAlignment="1">
      <alignment horizontal="left"/>
    </xf>
    <xf numFmtId="164" fontId="2" fillId="2" borderId="23" xfId="1" applyNumberFormat="1" applyFont="1" applyFill="1" applyBorder="1" applyAlignment="1">
      <alignment horizontal="right" vertical="center"/>
    </xf>
    <xf numFmtId="164" fontId="2" fillId="2" borderId="47" xfId="1" applyNumberFormat="1" applyFont="1" applyFill="1" applyBorder="1" applyAlignment="1">
      <alignment horizontal="right" vertical="center"/>
    </xf>
    <xf numFmtId="164" fontId="3" fillId="2" borderId="16" xfId="1" applyNumberFormat="1" applyFont="1" applyFill="1" applyBorder="1" applyAlignment="1">
      <alignment horizontal="right" vertical="center"/>
    </xf>
    <xf numFmtId="0" fontId="1" fillId="2" borderId="0" xfId="1" applyFill="1"/>
    <xf numFmtId="0" fontId="6" fillId="2" borderId="0" xfId="1" applyFont="1" applyFill="1" applyAlignment="1">
      <alignment vertical="center"/>
    </xf>
    <xf numFmtId="0" fontId="1" fillId="2" borderId="0" xfId="1" applyFill="1" applyAlignment="1">
      <alignment horizontal="left"/>
    </xf>
    <xf numFmtId="165" fontId="8" fillId="2" borderId="0" xfId="1" applyNumberFormat="1" applyFont="1" applyFill="1"/>
    <xf numFmtId="164" fontId="8" fillId="2" borderId="48" xfId="1" applyNumberFormat="1" applyFont="1" applyFill="1" applyBorder="1" applyAlignment="1">
      <alignment horizontal="center"/>
    </xf>
    <xf numFmtId="0" fontId="3" fillId="2" borderId="31" xfId="1" applyFont="1" applyFill="1" applyBorder="1"/>
    <xf numFmtId="0" fontId="3" fillId="2" borderId="30" xfId="1" applyFont="1" applyFill="1" applyBorder="1"/>
    <xf numFmtId="0" fontId="3" fillId="2" borderId="30" xfId="1" applyFont="1" applyFill="1" applyBorder="1" applyAlignment="1">
      <alignment horizontal="center"/>
    </xf>
    <xf numFmtId="0" fontId="3" fillId="2" borderId="42" xfId="1" applyFont="1" applyFill="1" applyBorder="1" applyAlignment="1">
      <alignment horizontal="center"/>
    </xf>
    <xf numFmtId="0" fontId="1" fillId="2" borderId="13" xfId="1" applyFill="1" applyBorder="1"/>
    <xf numFmtId="0" fontId="8" fillId="2" borderId="12" xfId="1" applyFont="1" applyFill="1" applyBorder="1" applyAlignment="1">
      <alignment horizontal="center"/>
    </xf>
    <xf numFmtId="0" fontId="8" fillId="2" borderId="24" xfId="1" applyFont="1" applyFill="1" applyBorder="1" applyAlignment="1">
      <alignment horizontal="center"/>
    </xf>
    <xf numFmtId="164" fontId="8" fillId="2" borderId="49" xfId="1" applyNumberFormat="1" applyFont="1" applyFill="1" applyBorder="1" applyAlignment="1">
      <alignment horizontal="center"/>
    </xf>
    <xf numFmtId="0" fontId="3" fillId="2" borderId="23" xfId="1" applyFont="1" applyFill="1" applyBorder="1"/>
    <xf numFmtId="0" fontId="3" fillId="2" borderId="23" xfId="1" applyFont="1" applyFill="1" applyBorder="1" applyAlignment="1">
      <alignment horizontal="center"/>
    </xf>
    <xf numFmtId="0" fontId="3" fillId="2" borderId="24" xfId="1" applyFont="1" applyFill="1" applyBorder="1" applyAlignment="1">
      <alignment horizontal="center"/>
    </xf>
    <xf numFmtId="0" fontId="8" fillId="2" borderId="36" xfId="1" applyFont="1" applyFill="1" applyBorder="1" applyAlignment="1">
      <alignment horizontal="center"/>
    </xf>
    <xf numFmtId="164" fontId="8" fillId="2" borderId="50" xfId="1" applyNumberFormat="1" applyFont="1" applyFill="1" applyBorder="1" applyAlignment="1">
      <alignment horizontal="center"/>
    </xf>
    <xf numFmtId="0" fontId="8" fillId="2" borderId="31" xfId="1" applyFont="1" applyFill="1" applyBorder="1"/>
    <xf numFmtId="0" fontId="8" fillId="2" borderId="30" xfId="1" applyFont="1" applyFill="1" applyBorder="1"/>
    <xf numFmtId="0" fontId="8" fillId="2" borderId="30" xfId="1" applyFont="1" applyFill="1" applyBorder="1" applyAlignment="1">
      <alignment horizontal="center"/>
    </xf>
    <xf numFmtId="164" fontId="3" fillId="2" borderId="35" xfId="1" applyNumberFormat="1" applyFont="1" applyFill="1" applyBorder="1" applyAlignment="1">
      <alignment horizontal="center"/>
    </xf>
    <xf numFmtId="164" fontId="3" fillId="2" borderId="50" xfId="1" applyNumberFormat="1" applyFont="1" applyFill="1" applyBorder="1" applyAlignment="1">
      <alignment horizontal="center"/>
    </xf>
    <xf numFmtId="0" fontId="2" fillId="2" borderId="30" xfId="1" applyFont="1" applyFill="1" applyBorder="1" applyAlignment="1">
      <alignment horizontal="center"/>
    </xf>
    <xf numFmtId="0" fontId="3" fillId="2" borderId="11" xfId="1" applyFont="1" applyFill="1" applyBorder="1"/>
    <xf numFmtId="0" fontId="6" fillId="2" borderId="31" xfId="1" applyFont="1" applyFill="1" applyBorder="1" applyAlignment="1">
      <alignment horizontal="center"/>
    </xf>
    <xf numFmtId="0" fontId="6" fillId="2" borderId="36" xfId="1" applyFont="1" applyFill="1" applyBorder="1" applyAlignment="1">
      <alignment horizontal="center"/>
    </xf>
    <xf numFmtId="0" fontId="7" fillId="2" borderId="0" xfId="1" applyFont="1" applyFill="1"/>
    <xf numFmtId="0" fontId="8" fillId="2" borderId="13" xfId="1" applyFont="1" applyFill="1" applyBorder="1" applyAlignment="1">
      <alignment horizontal="center"/>
    </xf>
    <xf numFmtId="0" fontId="8" fillId="2" borderId="10" xfId="1" applyFont="1" applyFill="1" applyBorder="1" applyAlignment="1">
      <alignment horizontal="center"/>
    </xf>
    <xf numFmtId="164" fontId="8" fillId="2" borderId="51" xfId="1" applyNumberFormat="1" applyFont="1" applyFill="1" applyBorder="1" applyAlignment="1">
      <alignment horizontal="center"/>
    </xf>
    <xf numFmtId="0" fontId="2" fillId="2" borderId="13" xfId="1" applyFont="1" applyFill="1" applyBorder="1"/>
    <xf numFmtId="0" fontId="3" fillId="2" borderId="14" xfId="1" applyFont="1" applyFill="1" applyBorder="1"/>
    <xf numFmtId="164" fontId="3" fillId="2" borderId="11" xfId="1" applyNumberFormat="1" applyFont="1" applyFill="1" applyBorder="1" applyAlignment="1">
      <alignment horizontal="center"/>
    </xf>
    <xf numFmtId="0" fontId="8" fillId="2" borderId="26" xfId="1" applyFont="1" applyFill="1" applyBorder="1"/>
    <xf numFmtId="0" fontId="8" fillId="2" borderId="27" xfId="1" applyFont="1" applyFill="1" applyBorder="1" applyAlignment="1">
      <alignment horizontal="center"/>
    </xf>
    <xf numFmtId="0" fontId="8" fillId="2" borderId="34" xfId="1" applyFont="1" applyFill="1" applyBorder="1" applyAlignment="1">
      <alignment horizontal="center"/>
    </xf>
    <xf numFmtId="164" fontId="8" fillId="2" borderId="52" xfId="1" applyNumberFormat="1" applyFont="1" applyFill="1" applyBorder="1" applyAlignment="1">
      <alignment horizontal="center"/>
    </xf>
    <xf numFmtId="0" fontId="3" fillId="2" borderId="9" xfId="1" applyFont="1" applyFill="1" applyBorder="1"/>
    <xf numFmtId="0" fontId="3" fillId="2" borderId="9" xfId="1" applyFont="1" applyFill="1" applyBorder="1" applyAlignment="1">
      <alignment horizontal="center"/>
    </xf>
    <xf numFmtId="0" fontId="8" fillId="2" borderId="9" xfId="1" applyFont="1" applyFill="1" applyBorder="1"/>
    <xf numFmtId="0" fontId="8" fillId="2" borderId="9" xfId="1" applyFont="1" applyFill="1" applyBorder="1" applyAlignment="1">
      <alignment horizontal="center"/>
    </xf>
    <xf numFmtId="0" fontId="3" fillId="2" borderId="0" xfId="1" applyFont="1" applyFill="1" applyAlignment="1">
      <alignment horizontal="center"/>
    </xf>
    <xf numFmtId="164" fontId="3" fillId="2" borderId="0" xfId="1" applyNumberFormat="1" applyFont="1" applyFill="1" applyAlignment="1">
      <alignment horizontal="right"/>
    </xf>
    <xf numFmtId="164" fontId="2" fillId="2" borderId="35" xfId="1" applyNumberFormat="1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center"/>
    </xf>
    <xf numFmtId="164" fontId="2" fillId="2" borderId="8" xfId="1" applyNumberFormat="1" applyFont="1" applyFill="1" applyBorder="1" applyAlignment="1">
      <alignment horizontal="center"/>
    </xf>
    <xf numFmtId="164" fontId="2" fillId="2" borderId="48" xfId="1" applyNumberFormat="1" applyFont="1" applyFill="1" applyBorder="1" applyAlignment="1">
      <alignment horizontal="center"/>
    </xf>
    <xf numFmtId="0" fontId="1" fillId="2" borderId="11" xfId="1" applyFill="1" applyBorder="1" applyAlignment="1">
      <alignment horizontal="left"/>
    </xf>
    <xf numFmtId="0" fontId="1" fillId="2" borderId="10" xfId="1" applyFill="1" applyBorder="1" applyAlignment="1">
      <alignment horizontal="left"/>
    </xf>
    <xf numFmtId="0" fontId="2" fillId="2" borderId="0" xfId="1" applyFont="1" applyFill="1" applyAlignment="1">
      <alignment vertical="center"/>
    </xf>
    <xf numFmtId="165" fontId="1" fillId="2" borderId="0" xfId="1" applyNumberFormat="1" applyFill="1"/>
    <xf numFmtId="0" fontId="8" fillId="2" borderId="31" xfId="1" applyFont="1" applyFill="1" applyBorder="1" applyAlignment="1">
      <alignment horizontal="left"/>
    </xf>
    <xf numFmtId="0" fontId="8" fillId="2" borderId="30" xfId="1" applyFont="1" applyFill="1" applyBorder="1" applyAlignment="1">
      <alignment horizontal="left"/>
    </xf>
    <xf numFmtId="0" fontId="3" fillId="2" borderId="11" xfId="1" applyFont="1" applyFill="1" applyBorder="1" applyAlignment="1">
      <alignment horizontal="left" vertical="center"/>
    </xf>
    <xf numFmtId="0" fontId="1" fillId="2" borderId="0" xfId="1" applyFill="1" applyAlignment="1">
      <alignment horizontal="right"/>
    </xf>
    <xf numFmtId="164" fontId="3" fillId="2" borderId="11" xfId="1" applyNumberFormat="1" applyFont="1" applyFill="1" applyBorder="1" applyAlignment="1">
      <alignment horizontal="right"/>
    </xf>
    <xf numFmtId="164" fontId="3" fillId="2" borderId="10" xfId="1" applyNumberFormat="1" applyFont="1" applyFill="1" applyBorder="1" applyAlignment="1">
      <alignment horizontal="right"/>
    </xf>
    <xf numFmtId="0" fontId="2" fillId="2" borderId="11" xfId="1" applyFont="1" applyFill="1" applyBorder="1"/>
    <xf numFmtId="0" fontId="12" fillId="2" borderId="11" xfId="1" applyFont="1" applyFill="1" applyBorder="1"/>
    <xf numFmtId="0" fontId="8" fillId="2" borderId="23" xfId="1" applyFont="1" applyFill="1" applyBorder="1" applyAlignment="1">
      <alignment horizontal="left"/>
    </xf>
    <xf numFmtId="0" fontId="3" fillId="2" borderId="12" xfId="1" applyFont="1" applyFill="1" applyBorder="1" applyAlignment="1">
      <alignment horizontal="left" vertical="center"/>
    </xf>
    <xf numFmtId="0" fontId="3" fillId="2" borderId="23" xfId="1" applyFont="1" applyFill="1" applyBorder="1" applyAlignment="1">
      <alignment horizontal="left" vertical="center"/>
    </xf>
    <xf numFmtId="0" fontId="3" fillId="2" borderId="31" xfId="1" applyFont="1" applyFill="1" applyBorder="1" applyAlignment="1">
      <alignment horizontal="left" vertical="center"/>
    </xf>
    <xf numFmtId="0" fontId="3" fillId="2" borderId="30" xfId="1" applyFont="1" applyFill="1" applyBorder="1" applyAlignment="1">
      <alignment horizontal="left" vertical="center"/>
    </xf>
    <xf numFmtId="164" fontId="8" fillId="2" borderId="25" xfId="1" applyNumberFormat="1" applyFont="1" applyFill="1" applyBorder="1" applyAlignment="1">
      <alignment horizontal="center"/>
    </xf>
    <xf numFmtId="164" fontId="8" fillId="2" borderId="41" xfId="1" applyNumberFormat="1" applyFont="1" applyFill="1" applyBorder="1" applyAlignment="1">
      <alignment horizontal="center"/>
    </xf>
    <xf numFmtId="0" fontId="3" fillId="2" borderId="25" xfId="1" applyFont="1" applyFill="1" applyBorder="1" applyAlignment="1">
      <alignment horizontal="left"/>
    </xf>
    <xf numFmtId="164" fontId="3" fillId="2" borderId="41" xfId="1" applyNumberFormat="1" applyFont="1" applyFill="1" applyBorder="1" applyAlignment="1">
      <alignment horizontal="center"/>
    </xf>
    <xf numFmtId="0" fontId="3" fillId="2" borderId="40" xfId="1" applyFont="1" applyFill="1" applyBorder="1" applyAlignment="1">
      <alignment horizontal="center" vertical="center"/>
    </xf>
    <xf numFmtId="0" fontId="3" fillId="2" borderId="54" xfId="1" applyFont="1" applyFill="1" applyBorder="1" applyAlignment="1">
      <alignment horizontal="center" vertical="center"/>
    </xf>
    <xf numFmtId="0" fontId="3" fillId="2" borderId="55" xfId="1" applyFont="1" applyFill="1" applyBorder="1" applyAlignment="1">
      <alignment horizontal="center" vertical="center"/>
    </xf>
    <xf numFmtId="164" fontId="3" fillId="2" borderId="55" xfId="1" applyNumberFormat="1" applyFont="1" applyFill="1" applyBorder="1" applyAlignment="1">
      <alignment horizontal="center"/>
    </xf>
    <xf numFmtId="164" fontId="8" fillId="2" borderId="57" xfId="1" applyNumberFormat="1" applyFont="1" applyFill="1" applyBorder="1" applyAlignment="1">
      <alignment horizontal="center"/>
    </xf>
    <xf numFmtId="164" fontId="8" fillId="2" borderId="55" xfId="1" applyNumberFormat="1" applyFont="1" applyFill="1" applyBorder="1" applyAlignment="1">
      <alignment horizontal="center"/>
    </xf>
    <xf numFmtId="0" fontId="2" fillId="2" borderId="15" xfId="1" applyFont="1" applyFill="1" applyBorder="1" applyAlignment="1">
      <alignment horizontal="left"/>
    </xf>
    <xf numFmtId="0" fontId="2" fillId="2" borderId="16" xfId="1" applyFont="1" applyFill="1" applyBorder="1" applyAlignment="1">
      <alignment horizontal="left"/>
    </xf>
    <xf numFmtId="164" fontId="2" fillId="2" borderId="56" xfId="1" applyNumberFormat="1" applyFont="1" applyFill="1" applyBorder="1" applyAlignment="1">
      <alignment horizontal="center"/>
    </xf>
    <xf numFmtId="164" fontId="2" fillId="2" borderId="31" xfId="1" applyNumberFormat="1" applyFont="1" applyFill="1" applyBorder="1" applyAlignment="1">
      <alignment horizontal="center"/>
    </xf>
    <xf numFmtId="164" fontId="2" fillId="2" borderId="50" xfId="1" applyNumberFormat="1" applyFont="1" applyFill="1" applyBorder="1" applyAlignment="1">
      <alignment horizontal="center"/>
    </xf>
    <xf numFmtId="0" fontId="2" fillId="2" borderId="31" xfId="1" applyFont="1" applyFill="1" applyBorder="1" applyAlignment="1">
      <alignment horizontal="left"/>
    </xf>
    <xf numFmtId="164" fontId="2" fillId="2" borderId="10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0" fontId="13" fillId="2" borderId="0" xfId="1" applyFont="1" applyFill="1"/>
    <xf numFmtId="165" fontId="13" fillId="2" borderId="0" xfId="1" applyNumberFormat="1" applyFont="1" applyFill="1"/>
    <xf numFmtId="0" fontId="1" fillId="2" borderId="23" xfId="1" applyFill="1" applyBorder="1" applyAlignment="1">
      <alignment horizontal="left"/>
    </xf>
    <xf numFmtId="164" fontId="3" fillId="2" borderId="16" xfId="1" applyNumberFormat="1" applyFont="1" applyFill="1" applyBorder="1" applyAlignment="1">
      <alignment horizontal="center"/>
    </xf>
    <xf numFmtId="0" fontId="8" fillId="2" borderId="15" xfId="1" applyFont="1" applyFill="1" applyBorder="1" applyAlignment="1">
      <alignment horizontal="left"/>
    </xf>
    <xf numFmtId="0" fontId="8" fillId="2" borderId="16" xfId="1" applyFont="1" applyFill="1" applyBorder="1" applyAlignment="1">
      <alignment horizontal="left"/>
    </xf>
    <xf numFmtId="164" fontId="8" fillId="2" borderId="16" xfId="1" applyNumberFormat="1" applyFont="1" applyFill="1" applyBorder="1" applyAlignment="1">
      <alignment horizontal="center"/>
    </xf>
    <xf numFmtId="0" fontId="8" fillId="2" borderId="15" xfId="1" applyFont="1" applyFill="1" applyBorder="1"/>
    <xf numFmtId="0" fontId="8" fillId="2" borderId="27" xfId="1" applyFont="1" applyFill="1" applyBorder="1" applyAlignment="1">
      <alignment horizontal="left"/>
    </xf>
    <xf numFmtId="164" fontId="8" fillId="2" borderId="5" xfId="1" applyNumberFormat="1" applyFont="1" applyFill="1" applyBorder="1" applyAlignment="1">
      <alignment horizontal="center"/>
    </xf>
    <xf numFmtId="0" fontId="3" fillId="2" borderId="58" xfId="1" applyFont="1" applyFill="1" applyBorder="1" applyAlignment="1">
      <alignment horizontal="left"/>
    </xf>
    <xf numFmtId="164" fontId="3" fillId="2" borderId="59" xfId="1" applyNumberFormat="1" applyFont="1" applyFill="1" applyBorder="1" applyAlignment="1">
      <alignment horizontal="center"/>
    </xf>
    <xf numFmtId="0" fontId="6" fillId="2" borderId="0" xfId="1" applyFont="1" applyFill="1" applyAlignment="1">
      <alignment horizontal="center" vertical="center" wrapText="1"/>
    </xf>
    <xf numFmtId="164" fontId="3" fillId="2" borderId="61" xfId="1" applyNumberFormat="1" applyFont="1" applyFill="1" applyBorder="1" applyAlignment="1">
      <alignment horizontal="center"/>
    </xf>
    <xf numFmtId="0" fontId="3" fillId="2" borderId="33" xfId="1" applyFont="1" applyFill="1" applyBorder="1" applyAlignment="1">
      <alignment horizontal="left" vertical="top"/>
    </xf>
    <xf numFmtId="0" fontId="3" fillId="2" borderId="22" xfId="1" applyFont="1" applyFill="1" applyBorder="1" applyAlignment="1">
      <alignment horizontal="left" wrapText="1"/>
    </xf>
    <xf numFmtId="0" fontId="3" fillId="2" borderId="62" xfId="1" applyFont="1" applyFill="1" applyBorder="1" applyAlignment="1">
      <alignment horizontal="left"/>
    </xf>
    <xf numFmtId="0" fontId="8" fillId="2" borderId="18" xfId="1" applyFont="1" applyFill="1" applyBorder="1" applyAlignment="1">
      <alignment horizontal="left"/>
    </xf>
    <xf numFmtId="164" fontId="8" fillId="2" borderId="62" xfId="1" applyNumberFormat="1" applyFont="1" applyFill="1" applyBorder="1" applyAlignment="1">
      <alignment horizontal="center"/>
    </xf>
    <xf numFmtId="0" fontId="8" fillId="2" borderId="28" xfId="1" applyFont="1" applyFill="1" applyBorder="1" applyAlignment="1">
      <alignment horizontal="left"/>
    </xf>
    <xf numFmtId="0" fontId="8" fillId="2" borderId="14" xfId="1" applyFont="1" applyFill="1" applyBorder="1" applyAlignment="1">
      <alignment horizontal="left"/>
    </xf>
    <xf numFmtId="0" fontId="3" fillId="2" borderId="60" xfId="1" applyFont="1" applyFill="1" applyBorder="1" applyAlignment="1">
      <alignment horizontal="left"/>
    </xf>
    <xf numFmtId="0" fontId="14" fillId="2" borderId="8" xfId="1" applyFont="1" applyFill="1" applyBorder="1" applyAlignment="1">
      <alignment horizontal="left"/>
    </xf>
    <xf numFmtId="0" fontId="14" fillId="2" borderId="11" xfId="1" applyFont="1" applyFill="1" applyBorder="1" applyAlignment="1">
      <alignment horizontal="left"/>
    </xf>
    <xf numFmtId="164" fontId="14" fillId="2" borderId="9" xfId="1" applyNumberFormat="1" applyFont="1" applyFill="1" applyBorder="1" applyAlignment="1">
      <alignment horizontal="center"/>
    </xf>
    <xf numFmtId="164" fontId="3" fillId="2" borderId="48" xfId="0" applyNumberFormat="1" applyFont="1" applyFill="1" applyBorder="1" applyAlignment="1">
      <alignment horizontal="center"/>
    </xf>
    <xf numFmtId="164" fontId="8" fillId="2" borderId="48" xfId="0" applyNumberFormat="1" applyFont="1" applyFill="1" applyBorder="1" applyAlignment="1">
      <alignment horizontal="center"/>
    </xf>
    <xf numFmtId="164" fontId="8" fillId="2" borderId="51" xfId="0" applyNumberFormat="1" applyFont="1" applyFill="1" applyBorder="1" applyAlignment="1">
      <alignment horizontal="center"/>
    </xf>
    <xf numFmtId="164" fontId="3" fillId="2" borderId="51" xfId="0" applyNumberFormat="1" applyFont="1" applyFill="1" applyBorder="1" applyAlignment="1">
      <alignment horizontal="center"/>
    </xf>
    <xf numFmtId="164" fontId="8" fillId="2" borderId="52" xfId="0" applyNumberFormat="1" applyFont="1" applyFill="1" applyBorder="1" applyAlignment="1">
      <alignment horizontal="center"/>
    </xf>
    <xf numFmtId="164" fontId="8" fillId="2" borderId="9" xfId="0" applyNumberFormat="1" applyFont="1" applyFill="1" applyBorder="1" applyAlignment="1">
      <alignment horizontal="center"/>
    </xf>
    <xf numFmtId="164" fontId="3" fillId="2" borderId="9" xfId="0" applyNumberFormat="1" applyFont="1" applyFill="1" applyBorder="1" applyAlignment="1">
      <alignment horizontal="center"/>
    </xf>
    <xf numFmtId="164" fontId="3" fillId="2" borderId="64" xfId="1" applyNumberFormat="1" applyFont="1" applyFill="1" applyBorder="1" applyAlignment="1">
      <alignment horizontal="center"/>
    </xf>
    <xf numFmtId="0" fontId="8" fillId="2" borderId="62" xfId="1" applyFont="1" applyFill="1" applyBorder="1"/>
    <xf numFmtId="0" fontId="7" fillId="2" borderId="27" xfId="1" applyFont="1" applyFill="1" applyBorder="1" applyAlignment="1">
      <alignment horizontal="left"/>
    </xf>
    <xf numFmtId="0" fontId="7" fillId="2" borderId="63" xfId="1" applyFont="1" applyFill="1" applyBorder="1" applyAlignment="1">
      <alignment horizontal="left"/>
    </xf>
    <xf numFmtId="4" fontId="8" fillId="2" borderId="22" xfId="1" applyNumberFormat="1" applyFont="1" applyFill="1" applyBorder="1" applyAlignment="1">
      <alignment horizontal="center"/>
    </xf>
    <xf numFmtId="0" fontId="3" fillId="2" borderId="63" xfId="1" applyFont="1" applyFill="1" applyBorder="1" applyAlignment="1">
      <alignment horizontal="left"/>
    </xf>
    <xf numFmtId="0" fontId="3" fillId="2" borderId="62" xfId="1" applyFont="1" applyFill="1" applyBorder="1"/>
    <xf numFmtId="4" fontId="3" fillId="2" borderId="32" xfId="1" applyNumberFormat="1" applyFont="1" applyFill="1" applyBorder="1" applyAlignment="1">
      <alignment horizontal="center"/>
    </xf>
    <xf numFmtId="4" fontId="3" fillId="2" borderId="22" xfId="1" applyNumberFormat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center"/>
    </xf>
    <xf numFmtId="0" fontId="1" fillId="2" borderId="15" xfId="1" applyFill="1" applyBorder="1" applyAlignment="1">
      <alignment horizontal="left"/>
    </xf>
    <xf numFmtId="0" fontId="1" fillId="2" borderId="16" xfId="1" applyFill="1" applyBorder="1" applyAlignment="1">
      <alignment horizontal="left"/>
    </xf>
    <xf numFmtId="164" fontId="8" fillId="2" borderId="65" xfId="1" applyNumberFormat="1" applyFont="1" applyFill="1" applyBorder="1" applyAlignment="1">
      <alignment horizontal="center"/>
    </xf>
    <xf numFmtId="164" fontId="8" fillId="2" borderId="61" xfId="1" applyNumberFormat="1" applyFont="1" applyFill="1" applyBorder="1" applyAlignment="1">
      <alignment horizontal="center"/>
    </xf>
    <xf numFmtId="164" fontId="8" fillId="2" borderId="60" xfId="1" applyNumberFormat="1" applyFont="1" applyFill="1" applyBorder="1" applyAlignment="1">
      <alignment horizontal="center"/>
    </xf>
    <xf numFmtId="164" fontId="3" fillId="2" borderId="16" xfId="1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/>
    </xf>
    <xf numFmtId="0" fontId="11" fillId="2" borderId="8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/>
    </xf>
    <xf numFmtId="0" fontId="2" fillId="2" borderId="0" xfId="1" applyFont="1" applyFill="1"/>
    <xf numFmtId="0" fontId="6" fillId="2" borderId="30" xfId="1" applyFont="1" applyFill="1" applyBorder="1" applyAlignment="1">
      <alignment horizontal="center"/>
    </xf>
    <xf numFmtId="0" fontId="3" fillId="2" borderId="13" xfId="1" applyFont="1" applyFill="1" applyBorder="1" applyAlignment="1">
      <alignment horizontal="center"/>
    </xf>
    <xf numFmtId="0" fontId="1" fillId="2" borderId="0" xfId="1" applyFill="1"/>
    <xf numFmtId="0" fontId="3" fillId="2" borderId="8" xfId="1" applyFont="1" applyFill="1" applyBorder="1" applyAlignment="1">
      <alignment horizontal="left"/>
    </xf>
    <xf numFmtId="0" fontId="3" fillId="2" borderId="25" xfId="1" applyFont="1" applyFill="1" applyBorder="1" applyAlignment="1">
      <alignment horizontal="center"/>
    </xf>
    <xf numFmtId="0" fontId="3" fillId="2" borderId="0" xfId="1" applyFont="1" applyFill="1" applyBorder="1" applyAlignment="1">
      <alignment horizontal="center"/>
    </xf>
    <xf numFmtId="164" fontId="8" fillId="2" borderId="0" xfId="1" applyNumberFormat="1" applyFont="1" applyFill="1" applyBorder="1" applyAlignment="1">
      <alignment horizontal="center"/>
    </xf>
    <xf numFmtId="0" fontId="11" fillId="2" borderId="9" xfId="1" applyFont="1" applyFill="1" applyBorder="1" applyAlignment="1">
      <alignment horizontal="center" vertical="center" wrapText="1"/>
    </xf>
    <xf numFmtId="0" fontId="11" fillId="2" borderId="9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left"/>
    </xf>
    <xf numFmtId="0" fontId="1" fillId="2" borderId="9" xfId="1" applyFill="1" applyBorder="1" applyAlignment="1">
      <alignment horizontal="left"/>
    </xf>
    <xf numFmtId="0" fontId="1" fillId="2" borderId="14" xfId="1" applyFill="1" applyBorder="1" applyAlignment="1">
      <alignment horizontal="left"/>
    </xf>
    <xf numFmtId="0" fontId="6" fillId="2" borderId="1" xfId="1" applyFont="1" applyFill="1" applyBorder="1" applyAlignment="1">
      <alignment horizontal="left" vertical="center"/>
    </xf>
    <xf numFmtId="0" fontId="3" fillId="2" borderId="1" xfId="1" applyFont="1" applyFill="1" applyBorder="1" applyAlignment="1">
      <alignment horizontal="left"/>
    </xf>
    <xf numFmtId="0" fontId="3" fillId="2" borderId="31" xfId="1" applyFont="1" applyFill="1" applyBorder="1" applyAlignment="1">
      <alignment horizontal="left"/>
    </xf>
    <xf numFmtId="0" fontId="3" fillId="2" borderId="30" xfId="1" applyFont="1" applyFill="1" applyBorder="1" applyAlignment="1">
      <alignment horizontal="left"/>
    </xf>
    <xf numFmtId="0" fontId="3" fillId="2" borderId="36" xfId="1" applyFont="1" applyFill="1" applyBorder="1" applyAlignment="1">
      <alignment horizontal="left"/>
    </xf>
    <xf numFmtId="0" fontId="2" fillId="2" borderId="0" xfId="1" applyFont="1" applyFill="1"/>
    <xf numFmtId="0" fontId="3" fillId="2" borderId="1" xfId="1" applyFont="1" applyFill="1" applyBorder="1" applyAlignment="1">
      <alignment horizontal="center" vertical="center"/>
    </xf>
    <xf numFmtId="0" fontId="3" fillId="2" borderId="12" xfId="1" applyFont="1" applyFill="1" applyBorder="1" applyAlignment="1">
      <alignment horizontal="left"/>
    </xf>
    <xf numFmtId="0" fontId="3" fillId="2" borderId="13" xfId="1" applyFont="1" applyFill="1" applyBorder="1" applyAlignment="1">
      <alignment horizontal="left"/>
    </xf>
    <xf numFmtId="0" fontId="3" fillId="2" borderId="8" xfId="1" applyFont="1" applyFill="1" applyBorder="1" applyAlignment="1">
      <alignment horizontal="left"/>
    </xf>
    <xf numFmtId="164" fontId="3" fillId="2" borderId="60" xfId="1" applyNumberFormat="1" applyFont="1" applyFill="1" applyBorder="1" applyAlignment="1">
      <alignment horizontal="center"/>
    </xf>
    <xf numFmtId="164" fontId="3" fillId="2" borderId="48" xfId="1" applyNumberFormat="1" applyFont="1" applyFill="1" applyBorder="1" applyAlignment="1">
      <alignment horizontal="center"/>
    </xf>
    <xf numFmtId="164" fontId="3" fillId="2" borderId="20" xfId="1" applyNumberFormat="1" applyFont="1" applyFill="1" applyBorder="1" applyAlignment="1">
      <alignment horizontal="center"/>
    </xf>
    <xf numFmtId="164" fontId="3" fillId="2" borderId="19" xfId="1" applyNumberFormat="1" applyFont="1" applyFill="1" applyBorder="1" applyAlignment="1">
      <alignment horizontal="center"/>
    </xf>
    <xf numFmtId="164" fontId="3" fillId="2" borderId="33" xfId="1" applyNumberFormat="1" applyFont="1" applyFill="1" applyBorder="1" applyAlignment="1">
      <alignment horizontal="center"/>
    </xf>
    <xf numFmtId="164" fontId="3" fillId="2" borderId="28" xfId="1" applyNumberFormat="1" applyFont="1" applyFill="1" applyBorder="1" applyAlignment="1">
      <alignment horizontal="center"/>
    </xf>
    <xf numFmtId="164" fontId="3" fillId="2" borderId="32" xfId="1" applyNumberFormat="1" applyFont="1" applyFill="1" applyBorder="1" applyAlignment="1">
      <alignment horizontal="center"/>
    </xf>
    <xf numFmtId="164" fontId="8" fillId="2" borderId="59" xfId="1" applyNumberFormat="1" applyFont="1" applyFill="1" applyBorder="1" applyAlignment="1">
      <alignment horizontal="center"/>
    </xf>
    <xf numFmtId="164" fontId="8" fillId="2" borderId="63" xfId="1" applyNumberFormat="1" applyFont="1" applyFill="1" applyBorder="1" applyAlignment="1">
      <alignment horizontal="center"/>
    </xf>
    <xf numFmtId="0" fontId="9" fillId="2" borderId="8" xfId="1" applyFont="1" applyFill="1" applyBorder="1" applyAlignment="1">
      <alignment horizontal="left"/>
    </xf>
    <xf numFmtId="0" fontId="9" fillId="2" borderId="11" xfId="1" applyFont="1" applyFill="1" applyBorder="1" applyAlignment="1">
      <alignment horizontal="left"/>
    </xf>
    <xf numFmtId="0" fontId="13" fillId="2" borderId="10" xfId="1" applyFont="1" applyFill="1" applyBorder="1" applyAlignment="1">
      <alignment horizontal="left"/>
    </xf>
    <xf numFmtId="164" fontId="9" fillId="2" borderId="8" xfId="1" applyNumberFormat="1" applyFont="1" applyFill="1" applyBorder="1" applyAlignment="1">
      <alignment horizontal="center"/>
    </xf>
    <xf numFmtId="164" fontId="9" fillId="2" borderId="1" xfId="1" applyNumberFormat="1" applyFont="1" applyFill="1" applyBorder="1" applyAlignment="1">
      <alignment horizontal="center"/>
    </xf>
    <xf numFmtId="4" fontId="1" fillId="2" borderId="0" xfId="1" applyNumberFormat="1" applyFill="1"/>
    <xf numFmtId="0" fontId="8" fillId="2" borderId="60" xfId="1" applyFont="1" applyFill="1" applyBorder="1" applyAlignment="1">
      <alignment horizontal="left"/>
    </xf>
    <xf numFmtId="0" fontId="8" fillId="2" borderId="39" xfId="1" applyFont="1" applyFill="1" applyBorder="1" applyAlignment="1">
      <alignment horizontal="left"/>
    </xf>
    <xf numFmtId="0" fontId="1" fillId="2" borderId="23" xfId="1" applyFill="1" applyBorder="1"/>
    <xf numFmtId="0" fontId="8" fillId="2" borderId="23" xfId="1" applyFont="1" applyFill="1" applyBorder="1" applyAlignment="1">
      <alignment horizontal="center"/>
    </xf>
    <xf numFmtId="164" fontId="3" fillId="2" borderId="13" xfId="1" applyNumberFormat="1" applyFont="1" applyFill="1" applyBorder="1" applyAlignment="1">
      <alignment horizontal="center"/>
    </xf>
    <xf numFmtId="164" fontId="3" fillId="2" borderId="49" xfId="1" applyNumberFormat="1" applyFont="1" applyFill="1" applyBorder="1" applyAlignment="1">
      <alignment horizontal="center"/>
    </xf>
    <xf numFmtId="164" fontId="3" fillId="2" borderId="51" xfId="1" applyNumberFormat="1" applyFont="1" applyFill="1" applyBorder="1" applyAlignment="1">
      <alignment horizontal="center"/>
    </xf>
    <xf numFmtId="164" fontId="3" fillId="5" borderId="8" xfId="1" applyNumberFormat="1" applyFont="1" applyFill="1" applyBorder="1" applyAlignment="1">
      <alignment horizontal="center"/>
    </xf>
    <xf numFmtId="164" fontId="3" fillId="5" borderId="9" xfId="1" applyNumberFormat="1" applyFont="1" applyFill="1" applyBorder="1" applyAlignment="1">
      <alignment horizontal="center"/>
    </xf>
    <xf numFmtId="164" fontId="3" fillId="5" borderId="1" xfId="1" applyNumberFormat="1" applyFont="1" applyFill="1" applyBorder="1" applyAlignment="1">
      <alignment horizontal="center"/>
    </xf>
    <xf numFmtId="164" fontId="3" fillId="2" borderId="12" xfId="1" applyNumberFormat="1" applyFont="1" applyFill="1" applyBorder="1" applyAlignment="1">
      <alignment horizontal="center"/>
    </xf>
    <xf numFmtId="0" fontId="3" fillId="4" borderId="8" xfId="1" applyFont="1" applyFill="1" applyBorder="1" applyAlignment="1">
      <alignment horizontal="left"/>
    </xf>
    <xf numFmtId="0" fontId="8" fillId="4" borderId="11" xfId="1" applyFont="1" applyFill="1" applyBorder="1" applyAlignment="1">
      <alignment horizontal="left"/>
    </xf>
    <xf numFmtId="0" fontId="8" fillId="4" borderId="17" xfId="1" applyFont="1" applyFill="1" applyBorder="1" applyAlignment="1">
      <alignment horizontal="left"/>
    </xf>
    <xf numFmtId="0" fontId="2" fillId="4" borderId="0" xfId="1" applyFont="1" applyFill="1"/>
    <xf numFmtId="164" fontId="3" fillId="4" borderId="8" xfId="1" applyNumberFormat="1" applyFont="1" applyFill="1" applyBorder="1" applyAlignment="1">
      <alignment horizontal="center"/>
    </xf>
    <xf numFmtId="164" fontId="3" fillId="4" borderId="9" xfId="1" applyNumberFormat="1" applyFont="1" applyFill="1" applyBorder="1" applyAlignment="1">
      <alignment horizontal="center"/>
    </xf>
    <xf numFmtId="164" fontId="3" fillId="2" borderId="53" xfId="1" applyNumberFormat="1" applyFont="1" applyFill="1" applyBorder="1" applyAlignment="1">
      <alignment horizontal="center" vertical="top"/>
    </xf>
    <xf numFmtId="164" fontId="3" fillId="2" borderId="60" xfId="1" applyNumberFormat="1" applyFont="1" applyFill="1" applyBorder="1" applyAlignment="1">
      <alignment horizontal="center" vertical="center"/>
    </xf>
    <xf numFmtId="164" fontId="3" fillId="2" borderId="61" xfId="1" applyNumberFormat="1" applyFont="1" applyFill="1" applyBorder="1" applyAlignment="1">
      <alignment horizontal="center" vertical="center"/>
    </xf>
    <xf numFmtId="164" fontId="3" fillId="2" borderId="56" xfId="1" applyNumberFormat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center"/>
    </xf>
    <xf numFmtId="0" fontId="3" fillId="2" borderId="1" xfId="1" applyFont="1" applyFill="1" applyBorder="1" applyAlignment="1">
      <alignment horizontal="left"/>
    </xf>
    <xf numFmtId="0" fontId="3" fillId="2" borderId="31" xfId="1" applyFont="1" applyFill="1" applyBorder="1" applyAlignment="1">
      <alignment horizontal="left"/>
    </xf>
    <xf numFmtId="0" fontId="3" fillId="2" borderId="30" xfId="1" applyFont="1" applyFill="1" applyBorder="1" applyAlignment="1">
      <alignment horizontal="left"/>
    </xf>
    <xf numFmtId="0" fontId="3" fillId="2" borderId="36" xfId="1" applyFont="1" applyFill="1" applyBorder="1" applyAlignment="1">
      <alignment horizontal="left"/>
    </xf>
    <xf numFmtId="0" fontId="9" fillId="2" borderId="1" xfId="1" applyFont="1" applyFill="1" applyBorder="1" applyAlignment="1">
      <alignment horizontal="left"/>
    </xf>
    <xf numFmtId="0" fontId="3" fillId="3" borderId="2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/>
    </xf>
    <xf numFmtId="0" fontId="6" fillId="2" borderId="1" xfId="1" applyFont="1" applyFill="1" applyBorder="1" applyAlignment="1">
      <alignment horizontal="left" vertical="center"/>
    </xf>
    <xf numFmtId="0" fontId="6" fillId="2" borderId="13" xfId="1" applyFont="1" applyFill="1" applyBorder="1" applyAlignment="1">
      <alignment horizontal="center"/>
    </xf>
    <xf numFmtId="0" fontId="11" fillId="2" borderId="8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left"/>
    </xf>
    <xf numFmtId="0" fontId="2" fillId="2" borderId="0" xfId="1" applyFont="1" applyFill="1" applyAlignment="1">
      <alignment horizontal="left" wrapText="1"/>
    </xf>
    <xf numFmtId="0" fontId="2" fillId="2" borderId="0" xfId="1" applyFont="1" applyFill="1" applyAlignment="1">
      <alignment horizontal="left"/>
    </xf>
    <xf numFmtId="0" fontId="2" fillId="2" borderId="0" xfId="1" applyFont="1" applyFill="1"/>
    <xf numFmtId="0" fontId="6" fillId="2" borderId="1" xfId="1" applyFont="1" applyFill="1" applyBorder="1" applyAlignment="1">
      <alignment horizontal="left" vertical="center" wrapText="1"/>
    </xf>
    <xf numFmtId="0" fontId="11" fillId="2" borderId="48" xfId="1" applyFont="1" applyFill="1" applyBorder="1" applyAlignment="1">
      <alignment horizontal="center" vertical="center"/>
    </xf>
    <xf numFmtId="0" fontId="3" fillId="2" borderId="35" xfId="1" applyFont="1" applyFill="1" applyBorder="1" applyAlignment="1">
      <alignment horizontal="left"/>
    </xf>
    <xf numFmtId="0" fontId="1" fillId="2" borderId="1" xfId="1" applyFill="1" applyBorder="1" applyAlignment="1">
      <alignment horizontal="left"/>
    </xf>
    <xf numFmtId="0" fontId="2" fillId="2" borderId="41" xfId="1" applyFont="1" applyFill="1" applyBorder="1" applyAlignment="1">
      <alignment horizontal="left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2" fillId="2" borderId="35" xfId="1" applyFont="1" applyFill="1" applyBorder="1" applyAlignment="1">
      <alignment horizontal="left"/>
    </xf>
    <xf numFmtId="0" fontId="2" fillId="2" borderId="1" xfId="1" applyFont="1" applyFill="1" applyBorder="1" applyAlignment="1">
      <alignment horizontal="left" vertical="center" wrapText="1"/>
    </xf>
    <xf numFmtId="0" fontId="2" fillId="2" borderId="13" xfId="1" applyFont="1" applyFill="1" applyBorder="1" applyAlignment="1">
      <alignment horizontal="left"/>
    </xf>
    <xf numFmtId="0" fontId="3" fillId="2" borderId="13" xfId="1" applyFont="1" applyFill="1" applyBorder="1" applyAlignment="1">
      <alignment horizontal="left"/>
    </xf>
    <xf numFmtId="0" fontId="3" fillId="2" borderId="12" xfId="1" applyFont="1" applyFill="1" applyBorder="1" applyAlignment="1">
      <alignment horizontal="left"/>
    </xf>
    <xf numFmtId="164" fontId="3" fillId="2" borderId="13" xfId="1" applyNumberFormat="1" applyFont="1" applyFill="1" applyBorder="1" applyAlignment="1">
      <alignment horizontal="center"/>
    </xf>
    <xf numFmtId="164" fontId="3" fillId="2" borderId="61" xfId="1" applyNumberFormat="1" applyFont="1" applyFill="1" applyBorder="1" applyAlignment="1">
      <alignment horizontal="center"/>
    </xf>
    <xf numFmtId="0" fontId="6" fillId="2" borderId="30" xfId="1" applyFont="1" applyFill="1" applyBorder="1" applyAlignment="1">
      <alignment horizontal="center"/>
    </xf>
    <xf numFmtId="164" fontId="3" fillId="2" borderId="13" xfId="1" applyNumberFormat="1" applyFont="1" applyFill="1" applyBorder="1" applyAlignment="1">
      <alignment horizontal="center" vertical="center"/>
    </xf>
    <xf numFmtId="164" fontId="3" fillId="2" borderId="6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left" vertical="center"/>
    </xf>
    <xf numFmtId="0" fontId="3" fillId="2" borderId="1" xfId="1" applyFont="1" applyFill="1" applyBorder="1" applyAlignment="1">
      <alignment horizontal="center"/>
    </xf>
    <xf numFmtId="0" fontId="3" fillId="2" borderId="37" xfId="1" applyFont="1" applyFill="1" applyBorder="1" applyAlignment="1">
      <alignment vertical="center" wrapText="1"/>
    </xf>
    <xf numFmtId="0" fontId="2" fillId="2" borderId="8" xfId="1" applyFont="1" applyFill="1" applyBorder="1" applyAlignment="1">
      <alignment horizontal="center"/>
    </xf>
    <xf numFmtId="0" fontId="6" fillId="2" borderId="0" xfId="1" applyFont="1" applyFill="1" applyAlignment="1">
      <alignment horizontal="center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center"/>
    </xf>
    <xf numFmtId="0" fontId="3" fillId="2" borderId="13" xfId="1" applyFont="1" applyFill="1" applyBorder="1" applyAlignment="1">
      <alignment horizontal="left" vertical="center" wrapText="1"/>
    </xf>
    <xf numFmtId="0" fontId="1" fillId="2" borderId="0" xfId="1" applyFill="1" applyAlignment="1">
      <alignment horizontal="center"/>
    </xf>
    <xf numFmtId="0" fontId="1" fillId="2" borderId="0" xfId="1" applyFill="1" applyAlignment="1">
      <alignment horizontal="left"/>
    </xf>
    <xf numFmtId="0" fontId="3" fillId="2" borderId="13" xfId="1" applyFont="1" applyFill="1" applyBorder="1" applyAlignment="1">
      <alignment horizontal="center"/>
    </xf>
    <xf numFmtId="0" fontId="1" fillId="2" borderId="0" xfId="1" applyFill="1"/>
    <xf numFmtId="0" fontId="3" fillId="2" borderId="8" xfId="1" applyFont="1" applyFill="1" applyBorder="1" applyAlignment="1">
      <alignment horizontal="center" vertical="center" wrapText="1"/>
    </xf>
    <xf numFmtId="0" fontId="3" fillId="2" borderId="9" xfId="1" applyFont="1" applyFill="1" applyBorder="1" applyAlignment="1">
      <alignment horizontal="left"/>
    </xf>
    <xf numFmtId="0" fontId="2" fillId="2" borderId="9" xfId="1" applyFont="1" applyFill="1" applyBorder="1" applyAlignment="1">
      <alignment horizontal="left"/>
    </xf>
    <xf numFmtId="0" fontId="3" fillId="2" borderId="59" xfId="1" applyFont="1" applyFill="1" applyBorder="1" applyAlignment="1">
      <alignment horizontal="left"/>
    </xf>
    <xf numFmtId="0" fontId="3" fillId="2" borderId="8" xfId="1" applyFont="1" applyFill="1" applyBorder="1" applyAlignment="1">
      <alignment horizontal="left"/>
    </xf>
    <xf numFmtId="0" fontId="3" fillId="2" borderId="61" xfId="1" applyFont="1" applyFill="1" applyBorder="1" applyAlignment="1">
      <alignment horizontal="left"/>
    </xf>
    <xf numFmtId="0" fontId="3" fillId="2" borderId="13" xfId="1" applyFont="1" applyFill="1" applyBorder="1" applyAlignment="1">
      <alignment horizontal="center" vertical="center" wrapText="1"/>
    </xf>
  </cellXfs>
  <cellStyles count="2">
    <cellStyle name="Normalno" xfId="0" builtinId="0"/>
    <cellStyle name="Normalno 2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M185"/>
  <sheetViews>
    <sheetView topLeftCell="A169" zoomScale="110" zoomScaleNormal="110" workbookViewId="0">
      <selection activeCell="J114" sqref="J114"/>
    </sheetView>
  </sheetViews>
  <sheetFormatPr defaultColWidth="9.140625" defaultRowHeight="12.75" x14ac:dyDescent="0.2"/>
  <cols>
    <col min="1" max="3" width="9.140625" style="1"/>
    <col min="4" max="4" width="38.28515625" style="1" customWidth="1"/>
    <col min="5" max="5" width="19.28515625" style="1" customWidth="1"/>
    <col min="6" max="6" width="19.5703125" style="1" customWidth="1"/>
    <col min="7" max="7" width="20" style="1" customWidth="1"/>
    <col min="8" max="8" width="18.85546875" style="2" customWidth="1"/>
    <col min="9" max="9" width="16" style="2" customWidth="1"/>
    <col min="10" max="10" width="17.28515625" style="2" customWidth="1"/>
    <col min="11" max="11" width="17" style="1" customWidth="1"/>
    <col min="12" max="12" width="9.140625" style="1"/>
    <col min="13" max="13" width="16.7109375" style="1" customWidth="1"/>
    <col min="14" max="16384" width="9.140625" style="1"/>
  </cols>
  <sheetData>
    <row r="3" spans="1:10" x14ac:dyDescent="0.2">
      <c r="A3" s="1" t="s">
        <v>0</v>
      </c>
    </row>
    <row r="4" spans="1:10" x14ac:dyDescent="0.2">
      <c r="A4" s="1" t="s">
        <v>1</v>
      </c>
    </row>
    <row r="5" spans="1:10" ht="15" x14ac:dyDescent="0.2">
      <c r="A5" s="3"/>
      <c r="B5" s="3"/>
      <c r="C5" s="3"/>
      <c r="D5" s="3"/>
      <c r="E5" s="3"/>
      <c r="F5" s="3"/>
      <c r="G5" s="3"/>
      <c r="H5" s="4"/>
    </row>
    <row r="6" spans="1:10" ht="24.75" customHeight="1" x14ac:dyDescent="0.2">
      <c r="A6" s="364" t="s">
        <v>221</v>
      </c>
      <c r="B6" s="364"/>
      <c r="C6" s="364"/>
      <c r="D6" s="364"/>
      <c r="E6" s="364"/>
      <c r="F6" s="364"/>
      <c r="G6" s="5"/>
      <c r="H6" s="5"/>
      <c r="I6" s="5"/>
      <c r="J6" s="5"/>
    </row>
    <row r="7" spans="1:10" ht="20.100000000000001" customHeight="1" x14ac:dyDescent="0.2">
      <c r="A7" s="364"/>
      <c r="B7" s="364"/>
      <c r="C7" s="364"/>
      <c r="D7" s="364"/>
      <c r="E7" s="364"/>
      <c r="F7" s="364"/>
      <c r="G7" s="2"/>
    </row>
    <row r="8" spans="1:10" ht="12.75" customHeight="1" x14ac:dyDescent="0.2">
      <c r="A8" s="365" t="s">
        <v>2</v>
      </c>
      <c r="B8" s="365"/>
      <c r="C8" s="365"/>
      <c r="D8" s="365"/>
      <c r="E8" s="362" t="s">
        <v>3</v>
      </c>
      <c r="F8" s="362" t="s">
        <v>4</v>
      </c>
      <c r="G8" s="362" t="s">
        <v>5</v>
      </c>
      <c r="H8" s="6"/>
      <c r="I8" s="7"/>
      <c r="J8" s="7"/>
    </row>
    <row r="9" spans="1:10" x14ac:dyDescent="0.2">
      <c r="A9" s="365"/>
      <c r="B9" s="365"/>
      <c r="C9" s="365"/>
      <c r="D9" s="365"/>
      <c r="E9" s="363"/>
      <c r="F9" s="363"/>
      <c r="G9" s="363"/>
      <c r="H9" s="8"/>
      <c r="I9" s="9"/>
      <c r="J9" s="9"/>
    </row>
    <row r="10" spans="1:10" ht="22.5" customHeight="1" x14ac:dyDescent="0.2">
      <c r="A10" s="357" t="s">
        <v>6</v>
      </c>
      <c r="B10" s="357"/>
      <c r="C10" s="357"/>
      <c r="D10" s="357"/>
      <c r="E10" s="10">
        <v>100000</v>
      </c>
      <c r="F10" s="11">
        <v>-100000</v>
      </c>
      <c r="G10" s="12">
        <v>0</v>
      </c>
      <c r="H10" s="13"/>
      <c r="I10" s="14"/>
      <c r="J10" s="14"/>
    </row>
    <row r="11" spans="1:10" ht="13.5" customHeight="1" x14ac:dyDescent="0.2">
      <c r="A11" s="15" t="s">
        <v>7</v>
      </c>
      <c r="B11" s="16"/>
      <c r="C11" s="16"/>
      <c r="D11" s="17"/>
      <c r="E11" s="18">
        <v>100000</v>
      </c>
      <c r="F11" s="18">
        <v>-100000</v>
      </c>
      <c r="G11" s="19">
        <v>0</v>
      </c>
      <c r="H11" s="8"/>
      <c r="I11" s="9"/>
      <c r="J11" s="9"/>
    </row>
    <row r="12" spans="1:10" ht="21.75" customHeight="1" x14ac:dyDescent="0.2">
      <c r="A12" s="357" t="s">
        <v>8</v>
      </c>
      <c r="B12" s="357"/>
      <c r="C12" s="357"/>
      <c r="D12" s="357"/>
      <c r="E12" s="10">
        <v>200000</v>
      </c>
      <c r="F12" s="11">
        <v>0</v>
      </c>
      <c r="G12" s="12">
        <v>200000</v>
      </c>
      <c r="H12" s="20"/>
      <c r="I12" s="9"/>
      <c r="J12" s="9"/>
    </row>
    <row r="13" spans="1:10" ht="13.5" customHeight="1" x14ac:dyDescent="0.2">
      <c r="A13" s="15" t="s">
        <v>9</v>
      </c>
      <c r="B13" s="16"/>
      <c r="C13" s="16"/>
      <c r="D13" s="17"/>
      <c r="E13" s="18">
        <v>200000</v>
      </c>
      <c r="F13" s="18">
        <v>0</v>
      </c>
      <c r="G13" s="19">
        <v>200000</v>
      </c>
      <c r="H13" s="20"/>
      <c r="I13" s="9"/>
      <c r="J13" s="9"/>
    </row>
    <row r="14" spans="1:10" ht="23.25" customHeight="1" x14ac:dyDescent="0.2">
      <c r="A14" s="357" t="s">
        <v>10</v>
      </c>
      <c r="B14" s="357"/>
      <c r="C14" s="357"/>
      <c r="D14" s="357"/>
      <c r="E14" s="10">
        <v>600000</v>
      </c>
      <c r="F14" s="11">
        <v>0</v>
      </c>
      <c r="G14" s="12">
        <v>600000</v>
      </c>
      <c r="H14" s="13"/>
      <c r="I14" s="14"/>
      <c r="J14" s="14"/>
    </row>
    <row r="15" spans="1:10" ht="12" customHeight="1" x14ac:dyDescent="0.2">
      <c r="A15" s="15" t="s">
        <v>7</v>
      </c>
      <c r="B15" s="16"/>
      <c r="C15" s="16"/>
      <c r="D15" s="17"/>
      <c r="E15" s="18">
        <v>600000</v>
      </c>
      <c r="F15" s="18">
        <v>0</v>
      </c>
      <c r="G15" s="19">
        <v>600000</v>
      </c>
      <c r="H15" s="8"/>
      <c r="I15" s="9"/>
      <c r="J15" s="9"/>
    </row>
    <row r="16" spans="1:10" ht="21.75" customHeight="1" x14ac:dyDescent="0.2">
      <c r="A16" s="357" t="s">
        <v>11</v>
      </c>
      <c r="B16" s="357"/>
      <c r="C16" s="357"/>
      <c r="D16" s="357"/>
      <c r="E16" s="10">
        <v>1000000</v>
      </c>
      <c r="F16" s="11">
        <v>-200000</v>
      </c>
      <c r="G16" s="12">
        <v>800000</v>
      </c>
      <c r="H16" s="13"/>
      <c r="I16" s="14"/>
      <c r="J16" s="14"/>
    </row>
    <row r="17" spans="1:10" ht="12.75" customHeight="1" x14ac:dyDescent="0.2">
      <c r="A17" s="15" t="s">
        <v>12</v>
      </c>
      <c r="B17" s="16"/>
      <c r="C17" s="16"/>
      <c r="D17" s="17"/>
      <c r="E17" s="18">
        <v>1000000</v>
      </c>
      <c r="F17" s="18">
        <v>-200000</v>
      </c>
      <c r="G17" s="19">
        <v>800000</v>
      </c>
      <c r="H17" s="8"/>
      <c r="I17" s="9"/>
      <c r="J17" s="9"/>
    </row>
    <row r="18" spans="1:10" ht="21.75" customHeight="1" x14ac:dyDescent="0.2">
      <c r="A18" s="361" t="s">
        <v>13</v>
      </c>
      <c r="B18" s="361"/>
      <c r="C18" s="361"/>
      <c r="D18" s="361"/>
      <c r="E18" s="10">
        <v>800000</v>
      </c>
      <c r="F18" s="11">
        <v>0</v>
      </c>
      <c r="G18" s="12">
        <v>800000</v>
      </c>
      <c r="H18" s="13"/>
      <c r="I18" s="14"/>
      <c r="J18" s="14"/>
    </row>
    <row r="19" spans="1:10" ht="12" customHeight="1" x14ac:dyDescent="0.2">
      <c r="A19" s="15" t="s">
        <v>14</v>
      </c>
      <c r="B19" s="16"/>
      <c r="C19" s="16"/>
      <c r="D19" s="17"/>
      <c r="E19" s="18">
        <v>800000</v>
      </c>
      <c r="F19" s="18">
        <v>0</v>
      </c>
      <c r="G19" s="19">
        <v>800000</v>
      </c>
      <c r="H19" s="8"/>
      <c r="I19" s="9"/>
      <c r="J19" s="9"/>
    </row>
    <row r="20" spans="1:10" ht="21.75" customHeight="1" x14ac:dyDescent="0.2">
      <c r="A20" s="357" t="s">
        <v>15</v>
      </c>
      <c r="B20" s="357"/>
      <c r="C20" s="357"/>
      <c r="D20" s="357"/>
      <c r="E20" s="10">
        <v>800000</v>
      </c>
      <c r="F20" s="11">
        <v>0</v>
      </c>
      <c r="G20" s="12">
        <v>800000</v>
      </c>
      <c r="H20" s="13"/>
      <c r="I20" s="14"/>
      <c r="J20" s="14"/>
    </row>
    <row r="21" spans="1:10" x14ac:dyDescent="0.2">
      <c r="A21" s="15" t="s">
        <v>14</v>
      </c>
      <c r="B21" s="16"/>
      <c r="C21" s="16"/>
      <c r="D21" s="17"/>
      <c r="E21" s="18">
        <v>800000</v>
      </c>
      <c r="F21" s="18">
        <v>0</v>
      </c>
      <c r="G21" s="19">
        <v>800000</v>
      </c>
      <c r="H21" s="8"/>
      <c r="I21" s="9"/>
      <c r="J21" s="9"/>
    </row>
    <row r="22" spans="1:10" ht="20.100000000000001" customHeight="1" x14ac:dyDescent="0.2">
      <c r="A22" s="357" t="s">
        <v>16</v>
      </c>
      <c r="B22" s="357"/>
      <c r="C22" s="357"/>
      <c r="D22" s="357"/>
      <c r="E22" s="10">
        <v>1400000</v>
      </c>
      <c r="F22" s="11">
        <v>-1000000</v>
      </c>
      <c r="G22" s="12">
        <v>400000</v>
      </c>
      <c r="H22" s="8"/>
      <c r="I22" s="9"/>
      <c r="J22" s="9"/>
    </row>
    <row r="23" spans="1:10" ht="12" customHeight="1" x14ac:dyDescent="0.2">
      <c r="A23" s="15" t="s">
        <v>222</v>
      </c>
      <c r="B23" s="16"/>
      <c r="C23" s="16"/>
      <c r="D23" s="17"/>
      <c r="E23" s="18">
        <v>0</v>
      </c>
      <c r="F23" s="18">
        <v>400000</v>
      </c>
      <c r="G23" s="19">
        <v>400000</v>
      </c>
      <c r="H23" s="8"/>
      <c r="I23" s="9"/>
      <c r="J23" s="9"/>
    </row>
    <row r="24" spans="1:10" ht="12" customHeight="1" x14ac:dyDescent="0.2">
      <c r="A24" s="15" t="s">
        <v>17</v>
      </c>
      <c r="B24" s="16"/>
      <c r="C24" s="16"/>
      <c r="D24" s="17"/>
      <c r="E24" s="18">
        <v>1400000</v>
      </c>
      <c r="F24" s="18">
        <v>-1400000</v>
      </c>
      <c r="G24" s="19">
        <v>0</v>
      </c>
      <c r="H24" s="8"/>
      <c r="I24" s="9"/>
      <c r="J24" s="9"/>
    </row>
    <row r="25" spans="1:10" ht="22.5" customHeight="1" x14ac:dyDescent="0.2">
      <c r="A25" s="319" t="s">
        <v>18</v>
      </c>
      <c r="B25" s="22"/>
      <c r="C25" s="22"/>
      <c r="D25" s="23"/>
      <c r="E25" s="11">
        <v>1000000</v>
      </c>
      <c r="F25" s="11">
        <v>-1000000</v>
      </c>
      <c r="G25" s="12">
        <v>0</v>
      </c>
      <c r="H25" s="24"/>
      <c r="I25" s="9"/>
      <c r="J25" s="9"/>
    </row>
    <row r="26" spans="1:10" ht="12" customHeight="1" x14ac:dyDescent="0.2">
      <c r="A26" s="15" t="s">
        <v>19</v>
      </c>
      <c r="B26" s="16"/>
      <c r="C26" s="16"/>
      <c r="D26" s="17"/>
      <c r="E26" s="18">
        <v>1000000</v>
      </c>
      <c r="F26" s="18">
        <v>-1000000</v>
      </c>
      <c r="G26" s="19">
        <v>0</v>
      </c>
      <c r="H26" s="8"/>
      <c r="I26" s="9"/>
      <c r="J26" s="9"/>
    </row>
    <row r="27" spans="1:10" ht="21" customHeight="1" x14ac:dyDescent="0.2">
      <c r="A27" s="319" t="s">
        <v>20</v>
      </c>
      <c r="B27" s="22"/>
      <c r="C27" s="22"/>
      <c r="D27" s="23"/>
      <c r="E27" s="10">
        <v>1500000</v>
      </c>
      <c r="F27" s="11">
        <v>0</v>
      </c>
      <c r="G27" s="12">
        <v>1500000</v>
      </c>
      <c r="H27" s="24"/>
      <c r="I27" s="9"/>
      <c r="J27" s="9"/>
    </row>
    <row r="28" spans="1:10" x14ac:dyDescent="0.2">
      <c r="A28" s="15" t="s">
        <v>19</v>
      </c>
      <c r="B28" s="16"/>
      <c r="C28" s="16"/>
      <c r="D28" s="17"/>
      <c r="E28" s="25">
        <v>1500000</v>
      </c>
      <c r="F28" s="18">
        <v>0</v>
      </c>
      <c r="G28" s="25">
        <v>1500000</v>
      </c>
      <c r="H28" s="8"/>
      <c r="I28" s="9"/>
      <c r="J28" s="9"/>
    </row>
    <row r="29" spans="1:10" ht="19.5" customHeight="1" x14ac:dyDescent="0.2">
      <c r="A29" s="319" t="s">
        <v>21</v>
      </c>
      <c r="B29" s="22"/>
      <c r="C29" s="22"/>
      <c r="D29" s="23"/>
      <c r="E29" s="10">
        <v>1000000</v>
      </c>
      <c r="F29" s="11">
        <v>-285000</v>
      </c>
      <c r="G29" s="12">
        <v>715000</v>
      </c>
      <c r="H29" s="24"/>
      <c r="I29" s="9"/>
      <c r="J29" s="9"/>
    </row>
    <row r="30" spans="1:10" ht="10.5" customHeight="1" x14ac:dyDescent="0.2">
      <c r="A30" s="15" t="s">
        <v>12</v>
      </c>
      <c r="B30" s="16"/>
      <c r="C30" s="16"/>
      <c r="D30" s="17"/>
      <c r="E30" s="25">
        <v>1000000</v>
      </c>
      <c r="F30" s="18">
        <v>-285000</v>
      </c>
      <c r="G30" s="19">
        <v>715000</v>
      </c>
      <c r="H30" s="8"/>
      <c r="I30" s="9"/>
      <c r="J30" s="9"/>
    </row>
    <row r="31" spans="1:10" ht="20.25" customHeight="1" x14ac:dyDescent="0.2">
      <c r="A31" s="319" t="s">
        <v>22</v>
      </c>
      <c r="B31" s="22"/>
      <c r="C31" s="22"/>
      <c r="D31" s="23"/>
      <c r="E31" s="342">
        <v>700000</v>
      </c>
      <c r="F31" s="11">
        <v>-650000</v>
      </c>
      <c r="G31" s="343">
        <v>50000</v>
      </c>
      <c r="H31" s="24"/>
      <c r="I31" s="9"/>
      <c r="J31" s="9"/>
    </row>
    <row r="32" spans="1:10" ht="11.25" customHeight="1" x14ac:dyDescent="0.2">
      <c r="A32" s="15" t="s">
        <v>19</v>
      </c>
      <c r="B32" s="16"/>
      <c r="C32" s="16"/>
      <c r="D32" s="17"/>
      <c r="E32" s="18">
        <v>700000</v>
      </c>
      <c r="F32" s="18">
        <v>-650000</v>
      </c>
      <c r="G32" s="19">
        <v>50000</v>
      </c>
      <c r="H32" s="8"/>
      <c r="I32" s="9"/>
      <c r="J32" s="9"/>
    </row>
    <row r="33" spans="1:10" ht="20.25" customHeight="1" x14ac:dyDescent="0.2">
      <c r="A33" s="319" t="s">
        <v>23</v>
      </c>
      <c r="B33" s="22"/>
      <c r="C33" s="22"/>
      <c r="D33" s="23"/>
      <c r="E33" s="11">
        <v>1000000</v>
      </c>
      <c r="F33" s="11">
        <v>-1000000</v>
      </c>
      <c r="G33" s="12">
        <f>SUM(E33:F33)</f>
        <v>0</v>
      </c>
      <c r="H33" s="49"/>
      <c r="I33" s="9"/>
      <c r="J33" s="9"/>
    </row>
    <row r="34" spans="1:10" ht="11.25" customHeight="1" x14ac:dyDescent="0.2">
      <c r="A34" s="15" t="s">
        <v>9</v>
      </c>
      <c r="B34" s="16"/>
      <c r="C34" s="16"/>
      <c r="D34" s="17"/>
      <c r="E34" s="18">
        <v>1000000</v>
      </c>
      <c r="F34" s="18">
        <v>-1000000</v>
      </c>
      <c r="G34" s="19">
        <v>0</v>
      </c>
      <c r="H34" s="8"/>
      <c r="I34" s="9"/>
      <c r="J34" s="9"/>
    </row>
    <row r="35" spans="1:10" ht="20.25" customHeight="1" x14ac:dyDescent="0.2">
      <c r="A35" s="319" t="s">
        <v>24</v>
      </c>
      <c r="B35" s="22"/>
      <c r="C35" s="22"/>
      <c r="D35" s="23"/>
      <c r="E35" s="11">
        <v>3100000</v>
      </c>
      <c r="F35" s="11">
        <v>0</v>
      </c>
      <c r="G35" s="12">
        <v>3100000</v>
      </c>
      <c r="H35" s="24"/>
      <c r="I35" s="9"/>
      <c r="J35" s="9"/>
    </row>
    <row r="36" spans="1:10" ht="12" customHeight="1" x14ac:dyDescent="0.2">
      <c r="A36" s="319" t="s">
        <v>25</v>
      </c>
      <c r="B36" s="22"/>
      <c r="C36" s="22"/>
      <c r="D36" s="23"/>
      <c r="E36" s="18">
        <v>2545000</v>
      </c>
      <c r="F36" s="18">
        <v>-2545000</v>
      </c>
      <c r="G36" s="19">
        <v>0</v>
      </c>
      <c r="H36" s="24"/>
      <c r="I36" s="9"/>
      <c r="J36" s="9"/>
    </row>
    <row r="37" spans="1:10" ht="12" customHeight="1" x14ac:dyDescent="0.2">
      <c r="A37" s="15" t="s">
        <v>7</v>
      </c>
      <c r="B37" s="16"/>
      <c r="C37" s="16"/>
      <c r="D37" s="17"/>
      <c r="E37" s="18">
        <v>555000</v>
      </c>
      <c r="F37" s="18">
        <v>0</v>
      </c>
      <c r="G37" s="19">
        <v>555000</v>
      </c>
      <c r="H37" s="8"/>
      <c r="I37" s="9"/>
      <c r="J37" s="9"/>
    </row>
    <row r="38" spans="1:10" ht="12" customHeight="1" x14ac:dyDescent="0.2">
      <c r="A38" s="15" t="s">
        <v>223</v>
      </c>
      <c r="B38" s="16"/>
      <c r="C38" s="16"/>
      <c r="D38" s="17"/>
      <c r="E38" s="18">
        <v>0</v>
      </c>
      <c r="F38" s="18">
        <v>2545000</v>
      </c>
      <c r="G38" s="19">
        <v>2545000</v>
      </c>
      <c r="H38" s="8"/>
      <c r="I38" s="9"/>
      <c r="J38" s="9"/>
    </row>
    <row r="39" spans="1:10" ht="20.25" customHeight="1" x14ac:dyDescent="0.2">
      <c r="A39" s="319" t="s">
        <v>26</v>
      </c>
      <c r="B39" s="22"/>
      <c r="C39" s="22"/>
      <c r="D39" s="23"/>
      <c r="E39" s="342">
        <v>100000</v>
      </c>
      <c r="F39" s="11">
        <v>-100000</v>
      </c>
      <c r="G39" s="343">
        <v>0</v>
      </c>
      <c r="H39" s="8"/>
      <c r="I39" s="9"/>
      <c r="J39" s="9"/>
    </row>
    <row r="40" spans="1:10" ht="10.5" customHeight="1" x14ac:dyDescent="0.2">
      <c r="A40" s="15" t="s">
        <v>7</v>
      </c>
      <c r="B40" s="16"/>
      <c r="C40" s="16"/>
      <c r="D40" s="17"/>
      <c r="E40" s="18">
        <v>100000</v>
      </c>
      <c r="F40" s="18">
        <v>-100000</v>
      </c>
      <c r="G40" s="19">
        <v>0</v>
      </c>
      <c r="H40" s="8"/>
      <c r="I40" s="9"/>
      <c r="J40" s="9"/>
    </row>
    <row r="41" spans="1:10" ht="19.5" customHeight="1" x14ac:dyDescent="0.2">
      <c r="A41" s="319" t="s">
        <v>27</v>
      </c>
      <c r="B41" s="22"/>
      <c r="C41" s="22"/>
      <c r="D41" s="23"/>
      <c r="E41" s="11">
        <v>450000</v>
      </c>
      <c r="F41" s="11">
        <v>50000</v>
      </c>
      <c r="G41" s="12">
        <v>500000</v>
      </c>
      <c r="H41" s="8"/>
      <c r="I41" s="9"/>
      <c r="J41" s="9"/>
    </row>
    <row r="42" spans="1:10" ht="11.25" customHeight="1" x14ac:dyDescent="0.2">
      <c r="A42" s="15" t="s">
        <v>7</v>
      </c>
      <c r="B42" s="16"/>
      <c r="C42" s="16"/>
      <c r="D42" s="17"/>
      <c r="E42" s="18">
        <v>450000</v>
      </c>
      <c r="F42" s="18">
        <v>50000</v>
      </c>
      <c r="G42" s="19">
        <v>500000</v>
      </c>
      <c r="H42" s="8"/>
      <c r="I42" s="9"/>
      <c r="J42" s="9"/>
    </row>
    <row r="43" spans="1:10" ht="20.25" customHeight="1" x14ac:dyDescent="0.2">
      <c r="A43" s="319" t="s">
        <v>28</v>
      </c>
      <c r="B43" s="22"/>
      <c r="C43" s="22"/>
      <c r="D43" s="23"/>
      <c r="E43" s="10">
        <v>1000000</v>
      </c>
      <c r="F43" s="11">
        <v>-600000</v>
      </c>
      <c r="G43" s="12">
        <v>400000</v>
      </c>
      <c r="H43" s="24"/>
      <c r="I43" s="27"/>
      <c r="J43" s="9"/>
    </row>
    <row r="44" spans="1:10" ht="11.25" customHeight="1" x14ac:dyDescent="0.2">
      <c r="A44" s="15" t="s">
        <v>7</v>
      </c>
      <c r="B44" s="16"/>
      <c r="C44" s="16"/>
      <c r="D44" s="17"/>
      <c r="E44" s="18">
        <v>1000000</v>
      </c>
      <c r="F44" s="18">
        <v>-600000</v>
      </c>
      <c r="G44" s="19">
        <v>400000</v>
      </c>
      <c r="H44" s="8"/>
      <c r="I44" s="27"/>
      <c r="J44" s="9"/>
    </row>
    <row r="45" spans="1:10" ht="19.5" customHeight="1" x14ac:dyDescent="0.2">
      <c r="A45" s="319" t="s">
        <v>29</v>
      </c>
      <c r="B45" s="22"/>
      <c r="C45" s="22"/>
      <c r="D45" s="23"/>
      <c r="E45" s="342">
        <v>150000</v>
      </c>
      <c r="F45" s="11">
        <v>0</v>
      </c>
      <c r="G45" s="343">
        <v>150000</v>
      </c>
      <c r="H45" s="8"/>
      <c r="I45" s="27"/>
      <c r="J45" s="9"/>
    </row>
    <row r="46" spans="1:10" ht="10.5" customHeight="1" x14ac:dyDescent="0.2">
      <c r="A46" s="15" t="s">
        <v>14</v>
      </c>
      <c r="B46" s="16"/>
      <c r="C46" s="16"/>
      <c r="D46" s="17"/>
      <c r="E46" s="18">
        <v>150000</v>
      </c>
      <c r="F46" s="18">
        <v>0</v>
      </c>
      <c r="G46" s="19">
        <v>150000</v>
      </c>
      <c r="H46" s="8"/>
      <c r="I46" s="27"/>
      <c r="J46" s="9"/>
    </row>
    <row r="47" spans="1:10" ht="18" customHeight="1" x14ac:dyDescent="0.2">
      <c r="A47" s="319" t="s">
        <v>30</v>
      </c>
      <c r="B47" s="22"/>
      <c r="C47" s="22"/>
      <c r="D47" s="23"/>
      <c r="E47" s="11">
        <v>150000</v>
      </c>
      <c r="F47" s="11">
        <v>-100000</v>
      </c>
      <c r="G47" s="12">
        <v>50000</v>
      </c>
      <c r="H47" s="8"/>
      <c r="I47" s="27"/>
      <c r="J47" s="9"/>
    </row>
    <row r="48" spans="1:10" ht="10.5" customHeight="1" x14ac:dyDescent="0.2">
      <c r="A48" s="28" t="s">
        <v>14</v>
      </c>
      <c r="B48" s="318"/>
      <c r="C48" s="318"/>
      <c r="D48" s="318"/>
      <c r="E48" s="29">
        <v>150000</v>
      </c>
      <c r="F48" s="29">
        <v>-100000</v>
      </c>
      <c r="G48" s="19">
        <v>50000</v>
      </c>
      <c r="H48" s="8"/>
      <c r="I48" s="27"/>
      <c r="J48" s="9"/>
    </row>
    <row r="49" spans="1:11" ht="25.5" customHeight="1" x14ac:dyDescent="0.2">
      <c r="A49" s="30" t="s">
        <v>32</v>
      </c>
      <c r="B49" s="31"/>
      <c r="C49" s="31"/>
      <c r="D49" s="32"/>
      <c r="E49" s="278">
        <f>SUM(E10,E12,E14,E16,E18,E20,E22,E25,E27,E29,E31,E33,E35,E39,E41,E43,E45,E47)</f>
        <v>15050000</v>
      </c>
      <c r="F49" s="278">
        <f t="shared" ref="F49:G49" si="0">SUM(F10,F12,F14,F16,F18,F20,F22,F25,F27,F29,F31,F33,F35,F39,F41,F43,F45,F47)</f>
        <v>-4985000</v>
      </c>
      <c r="G49" s="278">
        <f t="shared" si="0"/>
        <v>10065000</v>
      </c>
      <c r="H49" s="8"/>
      <c r="I49" s="9"/>
      <c r="J49" s="9"/>
    </row>
    <row r="50" spans="1:11" ht="30" customHeight="1" x14ac:dyDescent="0.2">
      <c r="A50" s="31"/>
      <c r="B50" s="37"/>
      <c r="C50" s="37"/>
      <c r="D50" s="37"/>
      <c r="E50" s="37"/>
      <c r="F50" s="38"/>
      <c r="G50" s="38"/>
      <c r="H50" s="9"/>
      <c r="I50" s="9"/>
      <c r="J50" s="9"/>
    </row>
    <row r="51" spans="1:11" ht="26.25" customHeight="1" x14ac:dyDescent="0.2">
      <c r="A51" s="39" t="s">
        <v>33</v>
      </c>
      <c r="B51" s="311"/>
      <c r="C51" s="311"/>
      <c r="D51" s="311"/>
      <c r="E51" s="316" t="s">
        <v>3</v>
      </c>
      <c r="F51" s="316" t="str">
        <f>F8</f>
        <v>Izmjena plana 2022.</v>
      </c>
      <c r="G51" s="40" t="str">
        <f>G8</f>
        <v>Novi plan 2022.</v>
      </c>
      <c r="H51" s="9"/>
      <c r="I51" s="9"/>
      <c r="J51" s="9"/>
    </row>
    <row r="52" spans="1:11" ht="21.75" customHeight="1" x14ac:dyDescent="0.2">
      <c r="A52" s="311" t="s">
        <v>34</v>
      </c>
      <c r="B52" s="16"/>
      <c r="C52" s="16"/>
      <c r="D52" s="17"/>
      <c r="E52" s="10">
        <v>4000000</v>
      </c>
      <c r="F52" s="11">
        <v>-1500000</v>
      </c>
      <c r="G52" s="12">
        <f>SUM(E52:F52)</f>
        <v>2500000</v>
      </c>
      <c r="H52" s="24"/>
      <c r="I52" s="9"/>
      <c r="J52" s="9"/>
    </row>
    <row r="53" spans="1:11" ht="11.25" customHeight="1" x14ac:dyDescent="0.2">
      <c r="A53" s="15" t="s">
        <v>9</v>
      </c>
      <c r="B53" s="16"/>
      <c r="C53" s="16"/>
      <c r="D53" s="17"/>
      <c r="E53" s="25">
        <v>4000000</v>
      </c>
      <c r="F53" s="18">
        <v>-1500000</v>
      </c>
      <c r="G53" s="18">
        <v>2500000</v>
      </c>
      <c r="H53" s="8"/>
      <c r="I53" s="9"/>
      <c r="J53" s="9"/>
    </row>
    <row r="54" spans="1:11" ht="23.25" customHeight="1" x14ac:dyDescent="0.2">
      <c r="A54" s="30" t="s">
        <v>32</v>
      </c>
      <c r="B54" s="31"/>
      <c r="C54" s="31"/>
      <c r="D54" s="32"/>
      <c r="E54" s="12">
        <f>SUM(E52)</f>
        <v>4000000</v>
      </c>
      <c r="F54" s="33">
        <v>-1500000</v>
      </c>
      <c r="G54" s="12">
        <v>2500000</v>
      </c>
      <c r="H54" s="8"/>
      <c r="I54" s="9"/>
      <c r="J54" s="9"/>
      <c r="K54" s="41"/>
    </row>
    <row r="55" spans="1:11" ht="14.25" customHeight="1" x14ac:dyDescent="0.2">
      <c r="A55" s="42"/>
      <c r="B55" s="315"/>
      <c r="C55" s="315"/>
      <c r="D55" s="315"/>
      <c r="E55" s="38"/>
      <c r="F55" s="38"/>
      <c r="G55" s="43"/>
      <c r="H55" s="8"/>
      <c r="I55" s="9"/>
      <c r="J55" s="9"/>
    </row>
    <row r="56" spans="1:11" ht="16.5" customHeight="1" x14ac:dyDescent="0.2">
      <c r="A56" s="315"/>
      <c r="B56" s="44"/>
      <c r="C56" s="44"/>
      <c r="D56" s="45"/>
      <c r="E56" s="316"/>
      <c r="F56" s="46"/>
      <c r="G56" s="47"/>
      <c r="H56" s="8"/>
      <c r="I56" s="9"/>
      <c r="J56" s="9"/>
    </row>
    <row r="57" spans="1:11" ht="25.5" customHeight="1" x14ac:dyDescent="0.2">
      <c r="A57" s="48" t="s">
        <v>35</v>
      </c>
      <c r="B57" s="311"/>
      <c r="C57" s="311"/>
      <c r="D57" s="311"/>
      <c r="E57" s="316" t="str">
        <f>$E$51</f>
        <v>Plan 2022.</v>
      </c>
      <c r="F57" s="46" t="str">
        <f>$F$51</f>
        <v>Izmjena plana 2022.</v>
      </c>
      <c r="G57" s="47" t="s">
        <v>5</v>
      </c>
      <c r="H57" s="8"/>
      <c r="I57" s="9"/>
      <c r="J57" s="9"/>
    </row>
    <row r="58" spans="1:11" ht="19.5" customHeight="1" x14ac:dyDescent="0.2">
      <c r="A58" s="311" t="s">
        <v>36</v>
      </c>
      <c r="B58" s="16"/>
      <c r="C58" s="16"/>
      <c r="D58" s="17"/>
      <c r="E58" s="10">
        <v>300000</v>
      </c>
      <c r="F58" s="11">
        <v>-285000</v>
      </c>
      <c r="G58" s="12">
        <v>15000</v>
      </c>
      <c r="H58" s="8"/>
      <c r="I58" s="9"/>
      <c r="J58" s="9"/>
    </row>
    <row r="59" spans="1:11" ht="11.25" customHeight="1" x14ac:dyDescent="0.2">
      <c r="A59" s="15" t="s">
        <v>7</v>
      </c>
      <c r="B59" s="16"/>
      <c r="C59" s="16"/>
      <c r="D59" s="17"/>
      <c r="E59" s="25">
        <v>285000</v>
      </c>
      <c r="F59" s="18">
        <v>-285000</v>
      </c>
      <c r="G59" s="19">
        <v>0</v>
      </c>
      <c r="H59" s="8"/>
      <c r="I59" s="9"/>
      <c r="J59" s="9"/>
    </row>
    <row r="60" spans="1:11" ht="11.25" customHeight="1" x14ac:dyDescent="0.2">
      <c r="A60" s="15" t="s">
        <v>37</v>
      </c>
      <c r="B60" s="311"/>
      <c r="C60" s="311"/>
      <c r="D60" s="311"/>
      <c r="E60" s="25">
        <v>15000</v>
      </c>
      <c r="F60" s="18">
        <v>0</v>
      </c>
      <c r="G60" s="19">
        <v>15000</v>
      </c>
      <c r="H60" s="8"/>
      <c r="I60" s="9"/>
      <c r="J60" s="9"/>
    </row>
    <row r="61" spans="1:11" ht="21.75" customHeight="1" x14ac:dyDescent="0.2">
      <c r="A61" s="311" t="s">
        <v>38</v>
      </c>
      <c r="B61" s="16"/>
      <c r="C61" s="16"/>
      <c r="D61" s="17"/>
      <c r="E61" s="10">
        <v>100000</v>
      </c>
      <c r="F61" s="11">
        <v>-50000</v>
      </c>
      <c r="G61" s="12">
        <v>50000</v>
      </c>
      <c r="H61" s="8"/>
      <c r="I61" s="9"/>
      <c r="J61" s="9"/>
    </row>
    <row r="62" spans="1:11" ht="12" customHeight="1" x14ac:dyDescent="0.2">
      <c r="A62" s="15" t="s">
        <v>19</v>
      </c>
      <c r="B62" s="22"/>
      <c r="C62" s="22"/>
      <c r="D62" s="23"/>
      <c r="E62" s="25">
        <v>100000</v>
      </c>
      <c r="F62" s="18">
        <v>-50000</v>
      </c>
      <c r="G62" s="19">
        <v>50000</v>
      </c>
      <c r="H62" s="8"/>
      <c r="I62" s="9"/>
      <c r="J62" s="9"/>
    </row>
    <row r="63" spans="1:11" ht="23.25" customHeight="1" x14ac:dyDescent="0.2">
      <c r="A63" s="319" t="s">
        <v>39</v>
      </c>
      <c r="B63" s="16"/>
      <c r="C63" s="16"/>
      <c r="D63" s="17"/>
      <c r="E63" s="10">
        <v>100000</v>
      </c>
      <c r="F63" s="11">
        <v>-100000</v>
      </c>
      <c r="G63" s="12">
        <v>0</v>
      </c>
      <c r="H63" s="8"/>
      <c r="I63" s="9"/>
      <c r="J63" s="9"/>
    </row>
    <row r="64" spans="1:11" ht="13.5" customHeight="1" x14ac:dyDescent="0.2">
      <c r="A64" s="15" t="s">
        <v>14</v>
      </c>
      <c r="B64" s="22"/>
      <c r="C64" s="22"/>
      <c r="D64" s="23"/>
      <c r="E64" s="25">
        <v>100000</v>
      </c>
      <c r="F64" s="18">
        <v>-100000</v>
      </c>
      <c r="G64" s="19">
        <v>0</v>
      </c>
      <c r="H64" s="24"/>
      <c r="I64" s="9"/>
      <c r="J64" s="9"/>
    </row>
    <row r="65" spans="1:10" ht="17.25" customHeight="1" x14ac:dyDescent="0.2">
      <c r="A65" s="319" t="s">
        <v>40</v>
      </c>
      <c r="B65" s="16"/>
      <c r="C65" s="16"/>
      <c r="D65" s="17"/>
      <c r="E65" s="10">
        <v>500000</v>
      </c>
      <c r="F65" s="11">
        <v>-250000</v>
      </c>
      <c r="G65" s="12">
        <v>250000</v>
      </c>
      <c r="H65" s="24"/>
      <c r="I65" s="9"/>
      <c r="J65" s="9"/>
    </row>
    <row r="66" spans="1:10" ht="12.75" customHeight="1" x14ac:dyDescent="0.2">
      <c r="A66" s="15" t="s">
        <v>41</v>
      </c>
      <c r="B66" s="16"/>
      <c r="C66" s="16"/>
      <c r="D66" s="17"/>
      <c r="E66" s="25">
        <v>15000</v>
      </c>
      <c r="F66" s="18">
        <v>0</v>
      </c>
      <c r="G66" s="19">
        <v>15000</v>
      </c>
      <c r="H66" s="8"/>
      <c r="I66" s="9"/>
      <c r="J66" s="9"/>
    </row>
    <row r="67" spans="1:10" ht="11.25" customHeight="1" x14ac:dyDescent="0.2">
      <c r="A67" s="15" t="s">
        <v>14</v>
      </c>
      <c r="B67" s="22"/>
      <c r="C67" s="22"/>
      <c r="D67" s="23"/>
      <c r="E67" s="25">
        <v>485000</v>
      </c>
      <c r="F67" s="18">
        <v>-250000</v>
      </c>
      <c r="G67" s="19">
        <v>235000</v>
      </c>
      <c r="H67" s="8"/>
      <c r="I67" s="9"/>
      <c r="J67" s="9"/>
    </row>
    <row r="68" spans="1:10" ht="20.100000000000001" customHeight="1" x14ac:dyDescent="0.2">
      <c r="A68" s="319" t="s">
        <v>42</v>
      </c>
      <c r="B68" s="16"/>
      <c r="C68" s="16"/>
      <c r="D68" s="17"/>
      <c r="E68" s="10">
        <v>200000</v>
      </c>
      <c r="F68" s="11">
        <v>-100000</v>
      </c>
      <c r="G68" s="12">
        <v>100000</v>
      </c>
      <c r="H68" s="24"/>
      <c r="I68" s="9"/>
      <c r="J68" s="9"/>
    </row>
    <row r="69" spans="1:10" ht="12" customHeight="1" x14ac:dyDescent="0.2">
      <c r="A69" s="15" t="s">
        <v>14</v>
      </c>
      <c r="B69" s="311"/>
      <c r="C69" s="311"/>
      <c r="D69" s="311"/>
      <c r="E69" s="25">
        <v>200000</v>
      </c>
      <c r="F69" s="18">
        <v>-100000</v>
      </c>
      <c r="G69" s="19">
        <v>100000</v>
      </c>
      <c r="H69" s="8"/>
      <c r="I69" s="9"/>
      <c r="J69" s="9"/>
    </row>
    <row r="70" spans="1:10" ht="19.5" customHeight="1" x14ac:dyDescent="0.2">
      <c r="A70" s="311" t="s">
        <v>43</v>
      </c>
      <c r="B70" s="16"/>
      <c r="C70" s="16"/>
      <c r="D70" s="17"/>
      <c r="E70" s="10">
        <v>1800000</v>
      </c>
      <c r="F70" s="11">
        <v>-600000</v>
      </c>
      <c r="G70" s="12">
        <v>1200000</v>
      </c>
      <c r="H70" s="8"/>
      <c r="I70" s="9"/>
      <c r="J70" s="9"/>
    </row>
    <row r="71" spans="1:10" ht="12" customHeight="1" x14ac:dyDescent="0.2">
      <c r="A71" s="15" t="s">
        <v>14</v>
      </c>
      <c r="B71" s="22"/>
      <c r="C71" s="22"/>
      <c r="D71" s="23"/>
      <c r="E71" s="25">
        <v>1800000</v>
      </c>
      <c r="F71" s="18">
        <v>-600000</v>
      </c>
      <c r="G71" s="19">
        <v>1200000</v>
      </c>
      <c r="H71" s="8"/>
      <c r="I71" s="9"/>
      <c r="J71" s="9"/>
    </row>
    <row r="72" spans="1:10" ht="20.25" customHeight="1" x14ac:dyDescent="0.2">
      <c r="A72" s="319" t="s">
        <v>44</v>
      </c>
      <c r="B72" s="16"/>
      <c r="C72" s="16"/>
      <c r="D72" s="315"/>
      <c r="E72" s="10">
        <v>1000000</v>
      </c>
      <c r="F72" s="11">
        <v>-900000</v>
      </c>
      <c r="G72" s="12">
        <v>100000</v>
      </c>
      <c r="H72" s="8"/>
      <c r="I72" s="9"/>
      <c r="J72" s="9"/>
    </row>
    <row r="73" spans="1:10" ht="11.25" customHeight="1" x14ac:dyDescent="0.2">
      <c r="A73" s="15" t="s">
        <v>14</v>
      </c>
      <c r="B73" s="22"/>
      <c r="C73" s="22"/>
      <c r="D73" s="17"/>
      <c r="E73" s="25">
        <v>1000000</v>
      </c>
      <c r="F73" s="18">
        <v>-900000</v>
      </c>
      <c r="G73" s="19">
        <v>100000</v>
      </c>
      <c r="H73" s="8"/>
      <c r="I73" s="9"/>
      <c r="J73" s="9"/>
    </row>
    <row r="74" spans="1:10" ht="19.5" customHeight="1" x14ac:dyDescent="0.2">
      <c r="A74" s="319" t="s">
        <v>45</v>
      </c>
      <c r="B74" s="16"/>
      <c r="C74" s="16"/>
      <c r="D74" s="17"/>
      <c r="E74" s="10">
        <v>500000</v>
      </c>
      <c r="F74" s="11">
        <v>-400000</v>
      </c>
      <c r="G74" s="12">
        <f>SUM(E74:F74)</f>
        <v>100000</v>
      </c>
      <c r="H74" s="24"/>
      <c r="I74" s="9"/>
      <c r="J74" s="9"/>
    </row>
    <row r="75" spans="1:10" ht="12" customHeight="1" x14ac:dyDescent="0.2">
      <c r="A75" s="15" t="s">
        <v>14</v>
      </c>
      <c r="B75" s="311"/>
      <c r="C75" s="311"/>
      <c r="D75" s="311"/>
      <c r="E75" s="25">
        <v>500000</v>
      </c>
      <c r="F75" s="18">
        <v>-400000</v>
      </c>
      <c r="G75" s="18">
        <v>100000</v>
      </c>
      <c r="H75" s="24"/>
      <c r="I75" s="9"/>
      <c r="J75" s="9"/>
    </row>
    <row r="76" spans="1:10" ht="19.5" customHeight="1" x14ac:dyDescent="0.2">
      <c r="A76" s="311" t="s">
        <v>46</v>
      </c>
      <c r="B76" s="16"/>
      <c r="C76" s="16"/>
      <c r="D76" s="17"/>
      <c r="E76" s="10">
        <v>100000</v>
      </c>
      <c r="F76" s="11">
        <v>-100000</v>
      </c>
      <c r="G76" s="12">
        <v>0</v>
      </c>
      <c r="H76" s="24"/>
      <c r="I76" s="9"/>
      <c r="J76" s="9"/>
    </row>
    <row r="77" spans="1:10" ht="11.25" customHeight="1" x14ac:dyDescent="0.2">
      <c r="A77" s="15" t="s">
        <v>14</v>
      </c>
      <c r="B77" s="311"/>
      <c r="C77" s="311"/>
      <c r="D77" s="311"/>
      <c r="E77" s="25">
        <v>100000</v>
      </c>
      <c r="F77" s="18">
        <v>-100000</v>
      </c>
      <c r="G77" s="19">
        <v>0</v>
      </c>
      <c r="H77" s="24"/>
      <c r="I77" s="9"/>
      <c r="J77" s="9"/>
    </row>
    <row r="78" spans="1:10" ht="20.25" customHeight="1" x14ac:dyDescent="0.2">
      <c r="A78" s="311" t="s">
        <v>47</v>
      </c>
      <c r="B78" s="16"/>
      <c r="C78" s="16"/>
      <c r="D78" s="17"/>
      <c r="E78" s="10">
        <v>150000</v>
      </c>
      <c r="F78" s="11">
        <v>-50000</v>
      </c>
      <c r="G78" s="12">
        <v>100000</v>
      </c>
      <c r="H78" s="8"/>
      <c r="I78" s="9"/>
      <c r="J78" s="9"/>
    </row>
    <row r="79" spans="1:10" ht="12" customHeight="1" x14ac:dyDescent="0.2">
      <c r="A79" s="15" t="s">
        <v>14</v>
      </c>
      <c r="B79" s="311"/>
      <c r="C79" s="311"/>
      <c r="D79" s="311"/>
      <c r="E79" s="25">
        <v>150000</v>
      </c>
      <c r="F79" s="18">
        <v>-50000</v>
      </c>
      <c r="G79" s="19">
        <v>100000</v>
      </c>
      <c r="H79" s="8"/>
      <c r="I79" s="9"/>
      <c r="J79" s="9"/>
    </row>
    <row r="80" spans="1:10" ht="18.75" customHeight="1" x14ac:dyDescent="0.2">
      <c r="A80" s="311" t="s">
        <v>48</v>
      </c>
      <c r="B80" s="16"/>
      <c r="C80" s="16"/>
      <c r="D80" s="17"/>
      <c r="E80" s="10">
        <v>100000</v>
      </c>
      <c r="F80" s="11">
        <v>0</v>
      </c>
      <c r="G80" s="12">
        <v>100000</v>
      </c>
      <c r="H80" s="24"/>
      <c r="I80" s="9"/>
      <c r="J80" s="9"/>
    </row>
    <row r="81" spans="1:10" ht="13.5" customHeight="1" x14ac:dyDescent="0.2">
      <c r="A81" s="15" t="s">
        <v>14</v>
      </c>
      <c r="B81" s="22"/>
      <c r="C81" s="22"/>
      <c r="D81" s="23"/>
      <c r="E81" s="25">
        <v>100000</v>
      </c>
      <c r="F81" s="18">
        <v>0</v>
      </c>
      <c r="G81" s="19">
        <v>100000</v>
      </c>
      <c r="H81" s="8"/>
      <c r="I81" s="9"/>
      <c r="J81" s="9"/>
    </row>
    <row r="82" spans="1:10" ht="20.25" customHeight="1" x14ac:dyDescent="0.2">
      <c r="A82" s="319" t="s">
        <v>49</v>
      </c>
      <c r="B82" s="16"/>
      <c r="C82" s="16"/>
      <c r="D82" s="17"/>
      <c r="E82" s="10">
        <v>150000</v>
      </c>
      <c r="F82" s="11">
        <v>0</v>
      </c>
      <c r="G82" s="12">
        <v>150000</v>
      </c>
      <c r="H82" s="8"/>
      <c r="I82" s="9"/>
      <c r="J82" s="9"/>
    </row>
    <row r="83" spans="1:10" ht="12" customHeight="1" x14ac:dyDescent="0.2">
      <c r="A83" s="15" t="s">
        <v>14</v>
      </c>
      <c r="B83" s="22"/>
      <c r="C83" s="22"/>
      <c r="D83" s="23"/>
      <c r="E83" s="25">
        <v>150000</v>
      </c>
      <c r="F83" s="18">
        <v>0</v>
      </c>
      <c r="G83" s="19">
        <v>150000</v>
      </c>
      <c r="H83" s="8"/>
      <c r="I83" s="9"/>
      <c r="J83" s="9"/>
    </row>
    <row r="84" spans="1:10" ht="20.25" customHeight="1" x14ac:dyDescent="0.2">
      <c r="A84" s="319" t="s">
        <v>50</v>
      </c>
      <c r="B84" s="16"/>
      <c r="C84" s="16"/>
      <c r="D84" s="17"/>
      <c r="E84" s="10">
        <v>100000</v>
      </c>
      <c r="F84" s="11">
        <v>0</v>
      </c>
      <c r="G84" s="12">
        <v>100000</v>
      </c>
      <c r="H84" s="8"/>
      <c r="I84" s="9"/>
      <c r="J84" s="9"/>
    </row>
    <row r="85" spans="1:10" ht="12.75" customHeight="1" x14ac:dyDescent="0.2">
      <c r="A85" s="15" t="s">
        <v>14</v>
      </c>
      <c r="B85" s="22"/>
      <c r="C85" s="22"/>
      <c r="D85" s="23"/>
      <c r="E85" s="25">
        <v>100000</v>
      </c>
      <c r="F85" s="18">
        <v>0</v>
      </c>
      <c r="G85" s="19">
        <v>100000</v>
      </c>
      <c r="H85" s="8"/>
      <c r="I85" s="9"/>
      <c r="J85" s="9"/>
    </row>
    <row r="86" spans="1:10" ht="21.75" customHeight="1" x14ac:dyDescent="0.2">
      <c r="A86" s="319" t="s">
        <v>51</v>
      </c>
      <c r="B86" s="16"/>
      <c r="C86" s="16"/>
      <c r="D86" s="17"/>
      <c r="E86" s="10">
        <v>250000</v>
      </c>
      <c r="F86" s="11">
        <v>0</v>
      </c>
      <c r="G86" s="12">
        <v>250000</v>
      </c>
      <c r="H86" s="24"/>
      <c r="I86" s="9"/>
      <c r="J86" s="9"/>
    </row>
    <row r="87" spans="1:10" ht="11.25" customHeight="1" x14ac:dyDescent="0.2">
      <c r="A87" s="15" t="s">
        <v>14</v>
      </c>
      <c r="B87" s="22"/>
      <c r="C87" s="22"/>
      <c r="D87" s="23"/>
      <c r="E87" s="25">
        <v>250000</v>
      </c>
      <c r="F87" s="18">
        <v>0</v>
      </c>
      <c r="G87" s="19">
        <v>250000</v>
      </c>
      <c r="H87" s="8"/>
      <c r="I87" s="9"/>
      <c r="J87" s="9"/>
    </row>
    <row r="88" spans="1:10" ht="22.5" customHeight="1" x14ac:dyDescent="0.2">
      <c r="A88" s="319" t="s">
        <v>52</v>
      </c>
      <c r="B88" s="16"/>
      <c r="C88" s="16"/>
      <c r="D88" s="17"/>
      <c r="E88" s="10">
        <v>600000</v>
      </c>
      <c r="F88" s="11">
        <v>-600000</v>
      </c>
      <c r="G88" s="12">
        <v>0</v>
      </c>
      <c r="H88" s="24"/>
      <c r="I88" s="9"/>
      <c r="J88" s="9"/>
    </row>
    <row r="89" spans="1:10" ht="13.5" customHeight="1" x14ac:dyDescent="0.2">
      <c r="A89" s="15" t="s">
        <v>14</v>
      </c>
      <c r="B89" s="22"/>
      <c r="C89" s="22"/>
      <c r="D89" s="23"/>
      <c r="E89" s="25">
        <v>600000</v>
      </c>
      <c r="F89" s="18">
        <v>-600000</v>
      </c>
      <c r="G89" s="19">
        <v>0</v>
      </c>
      <c r="H89" s="49"/>
      <c r="I89" s="9"/>
      <c r="J89" s="9"/>
    </row>
    <row r="90" spans="1:10" ht="21" customHeight="1" x14ac:dyDescent="0.2">
      <c r="A90" s="319" t="s">
        <v>53</v>
      </c>
      <c r="B90" s="16"/>
      <c r="C90" s="16"/>
      <c r="D90" s="17"/>
      <c r="E90" s="10">
        <v>450000</v>
      </c>
      <c r="F90" s="11">
        <v>-446000</v>
      </c>
      <c r="G90" s="12">
        <f>SUM(E90:F90)</f>
        <v>4000</v>
      </c>
      <c r="H90" s="49"/>
      <c r="I90" s="9"/>
      <c r="J90" s="9"/>
    </row>
    <row r="91" spans="1:10" ht="12.75" customHeight="1" x14ac:dyDescent="0.2">
      <c r="A91" s="15" t="s">
        <v>14</v>
      </c>
      <c r="B91" s="22"/>
      <c r="C91" s="22"/>
      <c r="D91" s="23"/>
      <c r="E91" s="25">
        <v>450000</v>
      </c>
      <c r="F91" s="18">
        <v>-446000</v>
      </c>
      <c r="G91" s="19">
        <v>4000</v>
      </c>
      <c r="H91" s="24"/>
      <c r="I91" s="9"/>
      <c r="J91" s="9"/>
    </row>
    <row r="92" spans="1:10" ht="20.25" customHeight="1" x14ac:dyDescent="0.2">
      <c r="A92" s="319" t="s">
        <v>54</v>
      </c>
      <c r="B92" s="16"/>
      <c r="C92" s="16"/>
      <c r="D92" s="17"/>
      <c r="E92" s="10">
        <v>150000</v>
      </c>
      <c r="F92" s="11">
        <v>-150000</v>
      </c>
      <c r="G92" s="12">
        <v>0</v>
      </c>
      <c r="H92" s="24"/>
      <c r="I92" s="9"/>
      <c r="J92" s="9"/>
    </row>
    <row r="93" spans="1:10" ht="11.25" customHeight="1" x14ac:dyDescent="0.2">
      <c r="A93" s="15" t="s">
        <v>14</v>
      </c>
      <c r="B93" s="22"/>
      <c r="C93" s="22"/>
      <c r="D93" s="23"/>
      <c r="E93" s="50">
        <v>150000</v>
      </c>
      <c r="F93" s="29">
        <v>-150000</v>
      </c>
      <c r="G93" s="19">
        <v>0</v>
      </c>
      <c r="H93" s="8"/>
      <c r="I93" s="9"/>
      <c r="J93" s="9"/>
    </row>
    <row r="94" spans="1:10" ht="18" customHeight="1" x14ac:dyDescent="0.2">
      <c r="A94" s="319" t="s">
        <v>55</v>
      </c>
      <c r="B94" s="16"/>
      <c r="C94" s="16"/>
      <c r="D94" s="17"/>
      <c r="E94" s="10">
        <v>1700000</v>
      </c>
      <c r="F94" s="11">
        <v>0</v>
      </c>
      <c r="G94" s="12">
        <v>1700000</v>
      </c>
      <c r="H94" s="8"/>
      <c r="I94" s="27"/>
      <c r="J94" s="9"/>
    </row>
    <row r="95" spans="1:10" ht="13.5" customHeight="1" x14ac:dyDescent="0.2">
      <c r="A95" s="15" t="s">
        <v>31</v>
      </c>
      <c r="B95" s="22"/>
      <c r="C95" s="22"/>
      <c r="D95" s="23"/>
      <c r="E95" s="25">
        <v>1700000</v>
      </c>
      <c r="F95" s="18">
        <v>0</v>
      </c>
      <c r="G95" s="19">
        <v>1700000</v>
      </c>
      <c r="H95" s="8"/>
      <c r="I95" s="27"/>
      <c r="J95" s="9"/>
    </row>
    <row r="96" spans="1:10" ht="19.5" customHeight="1" x14ac:dyDescent="0.2">
      <c r="A96" s="319" t="s">
        <v>56</v>
      </c>
      <c r="B96" s="16"/>
      <c r="C96" s="16"/>
      <c r="D96" s="17"/>
      <c r="E96" s="11">
        <v>100000</v>
      </c>
      <c r="F96" s="11">
        <v>0</v>
      </c>
      <c r="G96" s="12">
        <v>100000</v>
      </c>
      <c r="H96" s="8"/>
      <c r="I96" s="9"/>
      <c r="J96" s="9"/>
    </row>
    <row r="97" spans="1:10" ht="12" customHeight="1" x14ac:dyDescent="0.2">
      <c r="A97" s="15" t="s">
        <v>57</v>
      </c>
      <c r="B97" s="22"/>
      <c r="C97" s="22"/>
      <c r="D97" s="23"/>
      <c r="E97" s="18">
        <v>100000</v>
      </c>
      <c r="F97" s="18">
        <v>0</v>
      </c>
      <c r="G97" s="19">
        <v>100000</v>
      </c>
      <c r="H97" s="8"/>
      <c r="I97" s="9"/>
      <c r="J97" s="9"/>
    </row>
    <row r="98" spans="1:10" ht="21" customHeight="1" x14ac:dyDescent="0.2">
      <c r="A98" s="319" t="s">
        <v>58</v>
      </c>
      <c r="B98" s="16"/>
      <c r="C98" s="16"/>
      <c r="D98" s="17"/>
      <c r="E98" s="10">
        <v>1500000</v>
      </c>
      <c r="F98" s="11">
        <v>-1300000</v>
      </c>
      <c r="G98" s="12">
        <f>SUM(E98:F98)</f>
        <v>200000</v>
      </c>
      <c r="H98" s="8"/>
      <c r="I98" s="9"/>
      <c r="J98" s="9"/>
    </row>
    <row r="99" spans="1:10" ht="13.5" customHeight="1" x14ac:dyDescent="0.2">
      <c r="A99" s="15" t="s">
        <v>14</v>
      </c>
      <c r="B99" s="16"/>
      <c r="C99" s="16"/>
      <c r="D99" s="17"/>
      <c r="E99" s="25">
        <v>1500000</v>
      </c>
      <c r="F99" s="18">
        <v>-1300000</v>
      </c>
      <c r="G99" s="19">
        <v>200000</v>
      </c>
      <c r="H99" s="8"/>
      <c r="I99" s="9"/>
      <c r="J99" s="9"/>
    </row>
    <row r="100" spans="1:10" ht="20.25" customHeight="1" x14ac:dyDescent="0.2">
      <c r="A100" s="319" t="s">
        <v>59</v>
      </c>
      <c r="B100" s="16"/>
      <c r="C100" s="16"/>
      <c r="D100" s="17"/>
      <c r="E100" s="344">
        <v>500000</v>
      </c>
      <c r="F100" s="11">
        <v>-400000</v>
      </c>
      <c r="G100" s="343">
        <v>100000</v>
      </c>
      <c r="H100" s="8"/>
      <c r="I100" s="9"/>
      <c r="J100" s="9"/>
    </row>
    <row r="101" spans="1:10" ht="12" customHeight="1" x14ac:dyDescent="0.2">
      <c r="A101" s="15" t="s">
        <v>60</v>
      </c>
      <c r="B101" s="22"/>
      <c r="C101" s="22"/>
      <c r="D101" s="23"/>
      <c r="E101" s="25">
        <v>500000</v>
      </c>
      <c r="F101" s="18">
        <v>-400000</v>
      </c>
      <c r="G101" s="19">
        <v>100000</v>
      </c>
      <c r="H101" s="8"/>
      <c r="I101" s="9"/>
      <c r="J101" s="9"/>
    </row>
    <row r="102" spans="1:10" ht="19.5" customHeight="1" x14ac:dyDescent="0.2">
      <c r="A102" s="319" t="s">
        <v>61</v>
      </c>
      <c r="B102" s="16"/>
      <c r="C102" s="16"/>
      <c r="D102" s="17"/>
      <c r="E102" s="10">
        <v>600000</v>
      </c>
      <c r="F102" s="11">
        <v>150000</v>
      </c>
      <c r="G102" s="12">
        <v>750000</v>
      </c>
      <c r="H102" s="8"/>
      <c r="I102" s="9"/>
      <c r="J102" s="9"/>
    </row>
    <row r="103" spans="1:10" ht="12" customHeight="1" x14ac:dyDescent="0.2">
      <c r="A103" s="15" t="s">
        <v>60</v>
      </c>
      <c r="B103" s="16"/>
      <c r="C103" s="16"/>
      <c r="D103" s="17"/>
      <c r="E103" s="25">
        <v>600000</v>
      </c>
      <c r="F103" s="18">
        <v>150000</v>
      </c>
      <c r="G103" s="19">
        <v>750000</v>
      </c>
      <c r="H103" s="8"/>
      <c r="I103" s="9"/>
      <c r="J103" s="9"/>
    </row>
    <row r="104" spans="1:10" ht="23.25" customHeight="1" x14ac:dyDescent="0.2">
      <c r="A104" s="319" t="s">
        <v>62</v>
      </c>
      <c r="B104" s="22"/>
      <c r="C104" s="22"/>
      <c r="D104" s="23"/>
      <c r="E104" s="339">
        <v>700000</v>
      </c>
      <c r="F104" s="345">
        <v>-690000</v>
      </c>
      <c r="G104" s="12">
        <v>10000</v>
      </c>
      <c r="H104" s="8"/>
      <c r="I104" s="9"/>
      <c r="J104" s="9"/>
    </row>
    <row r="105" spans="1:10" ht="12.75" customHeight="1" x14ac:dyDescent="0.2">
      <c r="A105" s="15" t="s">
        <v>60</v>
      </c>
      <c r="B105" s="16"/>
      <c r="C105" s="16"/>
      <c r="D105" s="17"/>
      <c r="E105" s="50">
        <v>700000</v>
      </c>
      <c r="F105" s="29">
        <v>-690000</v>
      </c>
      <c r="G105" s="19">
        <v>10000</v>
      </c>
      <c r="H105" s="8"/>
      <c r="I105" s="9"/>
      <c r="J105" s="9"/>
    </row>
    <row r="106" spans="1:10" ht="21.75" customHeight="1" x14ac:dyDescent="0.2">
      <c r="A106" s="319" t="s">
        <v>63</v>
      </c>
      <c r="B106" s="51"/>
      <c r="C106" s="51"/>
      <c r="D106" s="52"/>
      <c r="E106" s="339">
        <v>500000</v>
      </c>
      <c r="F106" s="345">
        <v>-300000</v>
      </c>
      <c r="G106" s="12">
        <v>200000</v>
      </c>
      <c r="H106" s="8"/>
      <c r="I106" s="9"/>
      <c r="J106" s="9"/>
    </row>
    <row r="107" spans="1:10" ht="12.75" customHeight="1" x14ac:dyDescent="0.2">
      <c r="A107" s="28" t="s">
        <v>60</v>
      </c>
      <c r="B107" s="318"/>
      <c r="C107" s="318"/>
      <c r="D107" s="317"/>
      <c r="E107" s="53">
        <v>500000</v>
      </c>
      <c r="F107" s="54">
        <v>-300000</v>
      </c>
      <c r="G107" s="54">
        <v>200000</v>
      </c>
      <c r="H107" s="8"/>
      <c r="I107" s="9"/>
      <c r="J107" s="9"/>
    </row>
    <row r="108" spans="1:10" ht="21" customHeight="1" x14ac:dyDescent="0.2">
      <c r="A108" s="30" t="s">
        <v>64</v>
      </c>
      <c r="B108" s="31"/>
      <c r="C108" s="31"/>
      <c r="D108" s="32"/>
      <c r="E108" s="12">
        <v>600000</v>
      </c>
      <c r="F108" s="33">
        <v>-500000</v>
      </c>
      <c r="G108" s="12">
        <v>100000</v>
      </c>
      <c r="H108" s="8"/>
      <c r="I108" s="9"/>
      <c r="J108" s="9"/>
    </row>
    <row r="109" spans="1:10" ht="12.75" customHeight="1" x14ac:dyDescent="0.2">
      <c r="A109" s="55" t="s">
        <v>60</v>
      </c>
      <c r="B109" s="56"/>
      <c r="C109" s="56"/>
      <c r="D109" s="56"/>
      <c r="E109" s="36">
        <v>600000</v>
      </c>
      <c r="F109" s="36">
        <v>-500000</v>
      </c>
      <c r="G109" s="19">
        <v>100000</v>
      </c>
      <c r="H109" s="8"/>
      <c r="I109" s="9"/>
      <c r="J109" s="9"/>
    </row>
    <row r="110" spans="1:10" ht="21" customHeight="1" x14ac:dyDescent="0.2">
      <c r="A110" s="31" t="s">
        <v>65</v>
      </c>
      <c r="B110" s="31"/>
      <c r="C110" s="31"/>
      <c r="D110" s="31"/>
      <c r="E110" s="12">
        <v>400000</v>
      </c>
      <c r="F110" s="33">
        <v>100000</v>
      </c>
      <c r="G110" s="12">
        <v>500000</v>
      </c>
      <c r="H110" s="24"/>
      <c r="I110" s="9"/>
      <c r="J110" s="9"/>
    </row>
    <row r="111" spans="1:10" ht="11.25" customHeight="1" x14ac:dyDescent="0.2">
      <c r="A111" s="34" t="s">
        <v>31</v>
      </c>
      <c r="B111" s="35"/>
      <c r="C111" s="31"/>
      <c r="D111" s="32"/>
      <c r="E111" s="19">
        <v>400000</v>
      </c>
      <c r="F111" s="36">
        <v>100000</v>
      </c>
      <c r="G111" s="19">
        <v>500000</v>
      </c>
      <c r="H111" s="57"/>
      <c r="I111" s="9"/>
      <c r="J111" s="9"/>
    </row>
    <row r="112" spans="1:10" ht="24" customHeight="1" x14ac:dyDescent="0.2">
      <c r="A112" s="346" t="s">
        <v>66</v>
      </c>
      <c r="B112" s="347"/>
      <c r="C112" s="348"/>
      <c r="D112" s="349"/>
      <c r="E112" s="294">
        <v>350000</v>
      </c>
      <c r="F112" s="350">
        <v>-200000</v>
      </c>
      <c r="G112" s="351">
        <v>150000</v>
      </c>
      <c r="H112" s="24"/>
      <c r="I112" s="9"/>
      <c r="J112" s="9"/>
    </row>
    <row r="113" spans="1:13" ht="12" customHeight="1" x14ac:dyDescent="0.2">
      <c r="A113" s="28" t="s">
        <v>14</v>
      </c>
      <c r="B113" s="58"/>
      <c r="C113" s="58"/>
      <c r="D113" s="59"/>
      <c r="E113" s="50">
        <v>350000</v>
      </c>
      <c r="F113" s="29">
        <v>-200000</v>
      </c>
      <c r="G113" s="19">
        <v>150000</v>
      </c>
      <c r="H113" s="24"/>
      <c r="I113" s="9"/>
      <c r="J113" s="9"/>
    </row>
    <row r="114" spans="1:13" ht="23.25" customHeight="1" x14ac:dyDescent="0.2">
      <c r="A114" s="30" t="s">
        <v>67</v>
      </c>
      <c r="B114" s="31"/>
      <c r="C114" s="31"/>
      <c r="D114" s="32"/>
      <c r="E114" s="12">
        <v>2240000</v>
      </c>
      <c r="F114" s="33">
        <v>0</v>
      </c>
      <c r="G114" s="12">
        <f>SUM(E114:F114)</f>
        <v>2240000</v>
      </c>
      <c r="H114" s="24"/>
      <c r="I114" s="9"/>
      <c r="J114" s="9"/>
    </row>
    <row r="115" spans="1:13" ht="14.25" customHeight="1" x14ac:dyDescent="0.2">
      <c r="A115" s="60" t="s">
        <v>14</v>
      </c>
      <c r="B115" s="35"/>
      <c r="C115" s="35"/>
      <c r="D115" s="34"/>
      <c r="E115" s="19">
        <v>2240000</v>
      </c>
      <c r="F115" s="36">
        <v>0</v>
      </c>
      <c r="G115" s="36">
        <v>2240000</v>
      </c>
      <c r="H115" s="24"/>
      <c r="I115" s="9"/>
      <c r="J115" s="9"/>
    </row>
    <row r="116" spans="1:13" ht="24.75" customHeight="1" x14ac:dyDescent="0.2">
      <c r="A116" s="30" t="s">
        <v>32</v>
      </c>
      <c r="B116" s="61"/>
      <c r="C116" s="61"/>
      <c r="D116" s="62"/>
      <c r="E116" s="293">
        <f>SUM(E58,E61,E63,E65,E68,E70,E72,E74,E76,E78,E80,E82,E84,E86,E88,E90,E92,E94,E96,E98,E100,E102,E104,E106,E108,E110,E112,E114)</f>
        <v>15740000</v>
      </c>
      <c r="F116" s="293">
        <f t="shared" ref="F116:G116" si="1">SUM(F58,F61,F63,F65,F68,F70,F72,F74,F76,F78,F80,F82,F84,F86,F88,F90,F92,F94,F96,F98,F100,F102,F104,F106,F108,F110,F112,F114)</f>
        <v>-7171000</v>
      </c>
      <c r="G116" s="293">
        <f t="shared" si="1"/>
        <v>8569000</v>
      </c>
      <c r="H116" s="24"/>
      <c r="I116" s="9"/>
      <c r="J116" s="9"/>
    </row>
    <row r="117" spans="1:13" ht="12.75" customHeight="1" x14ac:dyDescent="0.2">
      <c r="A117" s="63"/>
      <c r="B117" s="64"/>
      <c r="C117" s="315"/>
      <c r="D117" s="315"/>
      <c r="E117" s="65"/>
      <c r="F117" s="2"/>
      <c r="G117" s="66"/>
      <c r="H117" s="67"/>
      <c r="I117" s="9"/>
      <c r="J117" s="9"/>
    </row>
    <row r="118" spans="1:13" ht="13.5" customHeight="1" x14ac:dyDescent="0.2">
      <c r="A118" s="315"/>
      <c r="B118" s="68"/>
      <c r="C118" s="44"/>
      <c r="D118" s="45"/>
      <c r="E118" s="69"/>
      <c r="F118" s="47"/>
      <c r="G118" s="47"/>
      <c r="H118" s="70"/>
      <c r="I118" s="9"/>
      <c r="J118" s="9"/>
    </row>
    <row r="119" spans="1:13" ht="24.75" customHeight="1" x14ac:dyDescent="0.2">
      <c r="A119" s="48" t="s">
        <v>68</v>
      </c>
      <c r="B119" s="44"/>
      <c r="C119" s="44"/>
      <c r="D119" s="44"/>
      <c r="E119" s="316" t="str">
        <f>$E$51</f>
        <v>Plan 2022.</v>
      </c>
      <c r="F119" s="69" t="str">
        <f>$F$51</f>
        <v>Izmjena plana 2022.</v>
      </c>
      <c r="G119" s="71" t="s">
        <v>5</v>
      </c>
      <c r="H119" s="8"/>
      <c r="I119" s="9"/>
      <c r="J119" s="9"/>
    </row>
    <row r="120" spans="1:13" ht="21.75" customHeight="1" x14ac:dyDescent="0.2">
      <c r="A120" s="72" t="s">
        <v>69</v>
      </c>
      <c r="B120" s="73"/>
      <c r="C120" s="73"/>
      <c r="D120" s="74"/>
      <c r="E120" s="10">
        <v>100000</v>
      </c>
      <c r="F120" s="11">
        <v>-100000</v>
      </c>
      <c r="G120" s="12">
        <v>0</v>
      </c>
      <c r="H120" s="8"/>
      <c r="I120" s="75"/>
      <c r="J120" s="9"/>
      <c r="K120" s="76"/>
      <c r="L120" s="77"/>
      <c r="M120" s="76"/>
    </row>
    <row r="121" spans="1:13" ht="12.75" customHeight="1" x14ac:dyDescent="0.2">
      <c r="A121" s="78" t="s">
        <v>60</v>
      </c>
      <c r="B121" s="79"/>
      <c r="C121" s="79"/>
      <c r="D121" s="80"/>
      <c r="E121" s="81">
        <v>100000</v>
      </c>
      <c r="F121" s="82">
        <v>-100000</v>
      </c>
      <c r="G121" s="83">
        <v>0</v>
      </c>
      <c r="H121" s="8"/>
      <c r="I121" s="9"/>
      <c r="J121" s="9"/>
    </row>
    <row r="122" spans="1:13" ht="18.75" customHeight="1" x14ac:dyDescent="0.2">
      <c r="A122" s="284" t="s">
        <v>214</v>
      </c>
      <c r="B122" s="85"/>
      <c r="C122" s="85"/>
      <c r="D122" s="283"/>
      <c r="E122" s="285">
        <v>0</v>
      </c>
      <c r="F122" s="286">
        <v>100000</v>
      </c>
      <c r="G122" s="287">
        <v>100000</v>
      </c>
      <c r="H122" s="8"/>
      <c r="I122" s="9"/>
      <c r="J122" s="9"/>
    </row>
    <row r="123" spans="1:13" ht="12.75" customHeight="1" x14ac:dyDescent="0.2">
      <c r="A123" s="279" t="s">
        <v>60</v>
      </c>
      <c r="B123" s="280"/>
      <c r="C123" s="280"/>
      <c r="D123" s="281"/>
      <c r="E123" s="81">
        <v>0</v>
      </c>
      <c r="F123" s="282">
        <v>100000</v>
      </c>
      <c r="G123" s="83">
        <v>100000</v>
      </c>
      <c r="H123" s="8"/>
      <c r="I123" s="9"/>
      <c r="J123" s="9"/>
    </row>
    <row r="124" spans="1:13" ht="23.25" customHeight="1" x14ac:dyDescent="0.2">
      <c r="A124" s="84" t="s">
        <v>32</v>
      </c>
      <c r="B124" s="85"/>
      <c r="C124" s="85"/>
      <c r="D124" s="86"/>
      <c r="E124" s="293">
        <f>SUM(E120,E122)</f>
        <v>100000</v>
      </c>
      <c r="F124" s="293">
        <f t="shared" ref="F124:G124" si="2">SUM(F120,F122)</f>
        <v>0</v>
      </c>
      <c r="G124" s="293">
        <f t="shared" si="2"/>
        <v>100000</v>
      </c>
      <c r="H124" s="8"/>
      <c r="I124" s="9"/>
      <c r="J124" s="9"/>
    </row>
    <row r="125" spans="1:13" ht="16.5" customHeight="1" x14ac:dyDescent="0.2">
      <c r="A125" s="31"/>
      <c r="B125" s="38"/>
      <c r="C125" s="38"/>
      <c r="D125" s="38"/>
      <c r="E125" s="65"/>
      <c r="F125" s="65"/>
      <c r="G125" s="47"/>
      <c r="H125" s="8"/>
      <c r="I125" s="9"/>
      <c r="J125" s="9"/>
    </row>
    <row r="126" spans="1:13" ht="17.25" customHeight="1" x14ac:dyDescent="0.2">
      <c r="A126" s="38"/>
      <c r="B126" s="44"/>
      <c r="C126" s="44"/>
      <c r="D126" s="44"/>
      <c r="E126" s="87"/>
      <c r="F126" s="69"/>
      <c r="G126" s="47"/>
      <c r="H126" s="8"/>
      <c r="I126" s="9"/>
      <c r="J126" s="9"/>
    </row>
    <row r="127" spans="1:13" ht="25.5" customHeight="1" x14ac:dyDescent="0.2">
      <c r="A127" s="48" t="s">
        <v>70</v>
      </c>
      <c r="B127" s="44"/>
      <c r="C127" s="44"/>
      <c r="D127" s="44"/>
      <c r="E127" s="316" t="str">
        <f>$E$51</f>
        <v>Plan 2022.</v>
      </c>
      <c r="F127" s="46" t="str">
        <f>$F$51</f>
        <v>Izmjena plana 2022.</v>
      </c>
      <c r="G127" s="47" t="s">
        <v>5</v>
      </c>
      <c r="H127" s="8"/>
      <c r="I127" s="9"/>
      <c r="J127" s="9"/>
    </row>
    <row r="128" spans="1:13" ht="22.5" customHeight="1" x14ac:dyDescent="0.2">
      <c r="A128" s="88" t="s">
        <v>71</v>
      </c>
      <c r="B128" s="89"/>
      <c r="C128" s="89"/>
      <c r="D128" s="89"/>
      <c r="E128" s="10">
        <v>800000</v>
      </c>
      <c r="F128" s="11">
        <v>-200000</v>
      </c>
      <c r="G128" s="12">
        <v>600000</v>
      </c>
      <c r="H128" s="8"/>
      <c r="I128" s="9"/>
      <c r="J128" s="9"/>
    </row>
    <row r="129" spans="1:12" ht="10.5" customHeight="1" x14ac:dyDescent="0.2">
      <c r="A129" s="90" t="s">
        <v>14</v>
      </c>
      <c r="B129" s="91"/>
      <c r="C129" s="91"/>
      <c r="D129" s="92"/>
      <c r="E129" s="25">
        <v>800000</v>
      </c>
      <c r="F129" s="18">
        <v>-200000</v>
      </c>
      <c r="G129" s="19">
        <v>600000</v>
      </c>
      <c r="H129" s="8"/>
      <c r="I129" s="9"/>
      <c r="J129" s="9"/>
    </row>
    <row r="130" spans="1:12" ht="19.5" customHeight="1" x14ac:dyDescent="0.2">
      <c r="A130" s="93" t="s">
        <v>32</v>
      </c>
      <c r="B130" s="94"/>
      <c r="C130" s="94"/>
      <c r="D130" s="95"/>
      <c r="E130" s="10">
        <f>SUM(E128)</f>
        <v>800000</v>
      </c>
      <c r="F130" s="11">
        <v>-200000</v>
      </c>
      <c r="G130" s="12">
        <v>600000</v>
      </c>
      <c r="H130" s="8"/>
      <c r="I130" s="9"/>
      <c r="J130" s="9"/>
    </row>
    <row r="131" spans="1:12" ht="15.75" customHeight="1" x14ac:dyDescent="0.2">
      <c r="A131" s="35"/>
      <c r="B131" s="38"/>
      <c r="C131" s="38"/>
      <c r="D131" s="38"/>
      <c r="E131" s="2"/>
      <c r="F131" s="2"/>
      <c r="G131" s="47"/>
      <c r="H131" s="20"/>
      <c r="I131" s="75"/>
      <c r="J131" s="75"/>
      <c r="K131" s="96"/>
      <c r="L131" s="96"/>
    </row>
    <row r="132" spans="1:12" ht="24.75" hidden="1" customHeight="1" x14ac:dyDescent="0.2">
      <c r="A132" s="38"/>
      <c r="B132" s="97"/>
      <c r="C132" s="97"/>
      <c r="D132" s="97"/>
      <c r="E132" s="65"/>
      <c r="F132" s="65"/>
      <c r="G132" s="47"/>
      <c r="H132" s="8"/>
      <c r="I132" s="9"/>
      <c r="J132" s="9"/>
    </row>
    <row r="133" spans="1:12" ht="25.5" customHeight="1" x14ac:dyDescent="0.2">
      <c r="A133" s="310" t="s">
        <v>72</v>
      </c>
      <c r="B133" s="98"/>
      <c r="C133" s="98"/>
      <c r="D133" s="98"/>
      <c r="E133" s="316" t="str">
        <f>$E$51</f>
        <v>Plan 2022.</v>
      </c>
      <c r="F133" s="46" t="str">
        <f>$F$51</f>
        <v>Izmjena plana 2022.</v>
      </c>
      <c r="G133" s="47" t="s">
        <v>5</v>
      </c>
      <c r="H133" s="8"/>
      <c r="I133" s="9"/>
      <c r="J133" s="9"/>
    </row>
    <row r="134" spans="1:12" ht="20.25" customHeight="1" x14ac:dyDescent="0.2">
      <c r="A134" s="99" t="s">
        <v>73</v>
      </c>
      <c r="B134" s="100"/>
      <c r="C134" s="100"/>
      <c r="D134" s="100"/>
      <c r="E134" s="10">
        <v>250000</v>
      </c>
      <c r="F134" s="11">
        <v>-150000</v>
      </c>
      <c r="G134" s="12">
        <v>100000</v>
      </c>
      <c r="H134" s="8"/>
      <c r="I134" s="9"/>
      <c r="J134" s="9"/>
    </row>
    <row r="135" spans="1:12" ht="13.5" customHeight="1" x14ac:dyDescent="0.2">
      <c r="A135" s="100" t="s">
        <v>74</v>
      </c>
      <c r="B135" s="101"/>
      <c r="C135" s="102"/>
      <c r="D135" s="103"/>
      <c r="E135" s="25">
        <v>100000</v>
      </c>
      <c r="F135" s="18">
        <v>-10000</v>
      </c>
      <c r="G135" s="19">
        <v>90000</v>
      </c>
      <c r="H135" s="8"/>
      <c r="I135" s="9"/>
      <c r="J135" s="9"/>
    </row>
    <row r="136" spans="1:12" ht="11.25" customHeight="1" x14ac:dyDescent="0.2">
      <c r="A136" s="100" t="s">
        <v>75</v>
      </c>
      <c r="B136" s="104"/>
      <c r="C136" s="104"/>
      <c r="D136" s="104"/>
      <c r="E136" s="25">
        <v>150000</v>
      </c>
      <c r="F136" s="18">
        <v>-140000</v>
      </c>
      <c r="G136" s="19">
        <v>10000</v>
      </c>
      <c r="H136" s="8"/>
      <c r="I136" s="9"/>
      <c r="J136" s="9"/>
    </row>
    <row r="137" spans="1:12" ht="16.5" customHeight="1" x14ac:dyDescent="0.2">
      <c r="A137" s="30" t="s">
        <v>32</v>
      </c>
      <c r="B137" s="105"/>
      <c r="C137" s="105"/>
      <c r="D137" s="106"/>
      <c r="E137" s="107">
        <f>SUM(E134)</f>
        <v>250000</v>
      </c>
      <c r="F137" s="11">
        <v>-150000</v>
      </c>
      <c r="G137" s="12">
        <v>100000</v>
      </c>
      <c r="H137" s="8"/>
      <c r="I137" s="9"/>
      <c r="J137" s="9"/>
    </row>
    <row r="138" spans="1:12" ht="11.25" customHeight="1" x14ac:dyDescent="0.2">
      <c r="A138" s="108"/>
      <c r="B138" s="315"/>
      <c r="C138" s="315"/>
      <c r="D138" s="315"/>
      <c r="E138" s="2"/>
      <c r="F138" s="2"/>
      <c r="G138" s="2"/>
      <c r="H138" s="9"/>
      <c r="I138" s="9"/>
      <c r="J138" s="9"/>
    </row>
    <row r="139" spans="1:12" ht="10.5" customHeight="1" x14ac:dyDescent="0.2">
      <c r="A139" s="109"/>
      <c r="B139" s="110"/>
      <c r="C139" s="110"/>
      <c r="D139" s="110"/>
      <c r="E139" s="111"/>
      <c r="F139" s="111"/>
      <c r="G139" s="112"/>
      <c r="H139" s="9"/>
      <c r="I139" s="9"/>
      <c r="J139" s="9"/>
    </row>
    <row r="140" spans="1:12" ht="24.75" customHeight="1" x14ac:dyDescent="0.2">
      <c r="A140" s="113" t="s">
        <v>76</v>
      </c>
      <c r="B140" s="114"/>
      <c r="C140" s="115"/>
      <c r="D140" s="114"/>
      <c r="E140" s="316" t="str">
        <f>$E$51</f>
        <v>Plan 2022.</v>
      </c>
      <c r="F140" s="316" t="str">
        <f>$F$51</f>
        <v>Izmjena plana 2022.</v>
      </c>
      <c r="G140" s="40" t="s">
        <v>5</v>
      </c>
      <c r="H140" s="9"/>
      <c r="I140" s="9"/>
      <c r="J140" s="9"/>
    </row>
    <row r="141" spans="1:12" ht="24.75" customHeight="1" x14ac:dyDescent="0.2">
      <c r="A141" s="116" t="s">
        <v>77</v>
      </c>
      <c r="B141" s="117"/>
      <c r="C141" s="117"/>
      <c r="D141" s="117"/>
      <c r="E141" s="10">
        <v>150000</v>
      </c>
      <c r="F141" s="11">
        <v>20000</v>
      </c>
      <c r="G141" s="12">
        <v>170000</v>
      </c>
      <c r="H141" s="8"/>
      <c r="I141" s="9"/>
      <c r="J141" s="9"/>
    </row>
    <row r="142" spans="1:12" ht="12" customHeight="1" x14ac:dyDescent="0.2">
      <c r="A142" s="117" t="s">
        <v>78</v>
      </c>
      <c r="B142" s="99"/>
      <c r="C142" s="99"/>
      <c r="D142" s="99"/>
      <c r="E142" s="25">
        <v>150000</v>
      </c>
      <c r="F142" s="18">
        <v>20000</v>
      </c>
      <c r="G142" s="19">
        <v>170000</v>
      </c>
      <c r="H142" s="8"/>
      <c r="I142" s="9"/>
      <c r="J142" s="9"/>
    </row>
    <row r="143" spans="1:12" ht="21" customHeight="1" x14ac:dyDescent="0.2">
      <c r="A143" s="99" t="s">
        <v>79</v>
      </c>
      <c r="B143" s="102"/>
      <c r="C143" s="102"/>
      <c r="D143" s="103"/>
      <c r="E143" s="10">
        <v>1350000</v>
      </c>
      <c r="F143" s="11">
        <v>0</v>
      </c>
      <c r="G143" s="12">
        <f>SUM(E143:F143)</f>
        <v>1350000</v>
      </c>
      <c r="H143" s="8"/>
      <c r="I143" s="9"/>
      <c r="J143" s="9"/>
    </row>
    <row r="144" spans="1:12" ht="10.5" customHeight="1" x14ac:dyDescent="0.2">
      <c r="A144" s="118" t="s">
        <v>80</v>
      </c>
      <c r="B144" s="119"/>
      <c r="C144" s="119"/>
      <c r="D144" s="120"/>
      <c r="E144" s="25">
        <v>1350000</v>
      </c>
      <c r="F144" s="18">
        <v>0</v>
      </c>
      <c r="G144" s="19">
        <f>SUM(E144:F144)</f>
        <v>1350000</v>
      </c>
      <c r="H144" s="8"/>
      <c r="I144" s="9"/>
      <c r="J144" s="9"/>
    </row>
    <row r="145" spans="1:10" ht="23.25" customHeight="1" x14ac:dyDescent="0.2">
      <c r="A145" s="30" t="s">
        <v>32</v>
      </c>
      <c r="B145" s="61"/>
      <c r="C145" s="61"/>
      <c r="D145" s="62"/>
      <c r="E145" s="121">
        <f>SUM(E141,E143)</f>
        <v>1500000</v>
      </c>
      <c r="F145" s="121">
        <f>SUM(F141,F143)</f>
        <v>20000</v>
      </c>
      <c r="G145" s="121">
        <f>SUM(G141,G143)</f>
        <v>1520000</v>
      </c>
      <c r="H145" s="9"/>
      <c r="I145" s="9"/>
      <c r="J145" s="9"/>
    </row>
    <row r="146" spans="1:10" ht="23.25" customHeight="1" x14ac:dyDescent="0.2">
      <c r="A146" s="35"/>
      <c r="B146" s="315"/>
      <c r="C146" s="315"/>
      <c r="D146" s="315"/>
      <c r="E146" s="122"/>
      <c r="F146" s="122"/>
      <c r="G146" s="122"/>
      <c r="H146" s="9"/>
      <c r="I146" s="9"/>
      <c r="J146" s="9"/>
    </row>
    <row r="147" spans="1:10" ht="23.25" customHeight="1" x14ac:dyDescent="0.2">
      <c r="A147" s="123" t="s">
        <v>81</v>
      </c>
      <c r="B147" s="124"/>
      <c r="C147" s="125"/>
      <c r="D147" s="124"/>
      <c r="E147" s="316" t="str">
        <f>$E$51</f>
        <v>Plan 2022.</v>
      </c>
      <c r="F147" s="316" t="str">
        <f>$F$51</f>
        <v>Izmjena plana 2022.</v>
      </c>
      <c r="G147" s="316" t="s">
        <v>5</v>
      </c>
      <c r="H147" s="9"/>
      <c r="I147" s="9"/>
      <c r="J147" s="9"/>
    </row>
    <row r="148" spans="1:10" ht="23.25" customHeight="1" x14ac:dyDescent="0.2">
      <c r="A148" s="116" t="s">
        <v>82</v>
      </c>
      <c r="B148" s="100"/>
      <c r="C148" s="100"/>
      <c r="D148" s="100"/>
      <c r="E148" s="10">
        <v>600000</v>
      </c>
      <c r="F148" s="10">
        <v>150000</v>
      </c>
      <c r="G148" s="10">
        <v>750000</v>
      </c>
      <c r="H148" s="9"/>
      <c r="I148" s="9"/>
      <c r="J148" s="9"/>
    </row>
    <row r="149" spans="1:10" ht="12.75" customHeight="1" x14ac:dyDescent="0.2">
      <c r="A149" s="78" t="s">
        <v>80</v>
      </c>
      <c r="B149" s="126"/>
      <c r="C149" s="126"/>
      <c r="D149" s="127"/>
      <c r="E149" s="128">
        <v>600000</v>
      </c>
      <c r="F149" s="25">
        <v>150000</v>
      </c>
      <c r="G149" s="25">
        <v>750000</v>
      </c>
      <c r="H149" s="9"/>
      <c r="I149" s="9"/>
      <c r="J149" s="9"/>
    </row>
    <row r="150" spans="1:10" ht="23.25" customHeight="1" x14ac:dyDescent="0.2">
      <c r="A150" s="84" t="s">
        <v>32</v>
      </c>
      <c r="B150" s="64"/>
      <c r="C150" s="64"/>
      <c r="D150" s="129"/>
      <c r="E150" s="121">
        <f>SUM(E148)</f>
        <v>600000</v>
      </c>
      <c r="F150" s="121">
        <v>150000</v>
      </c>
      <c r="G150" s="121">
        <v>750000</v>
      </c>
      <c r="H150" s="9"/>
      <c r="I150" s="9"/>
      <c r="J150" s="9"/>
    </row>
    <row r="151" spans="1:10" ht="17.25" customHeight="1" x14ac:dyDescent="0.2">
      <c r="A151" s="35"/>
      <c r="B151" s="315"/>
      <c r="C151" s="315"/>
      <c r="D151" s="315"/>
      <c r="E151" s="122"/>
      <c r="F151" s="122"/>
      <c r="G151" s="122"/>
      <c r="H151" s="9"/>
      <c r="I151" s="9"/>
      <c r="J151" s="9"/>
    </row>
    <row r="152" spans="1:10" ht="6" customHeight="1" x14ac:dyDescent="0.25">
      <c r="A152" s="35"/>
      <c r="B152" s="315"/>
      <c r="C152" s="315"/>
      <c r="D152" s="315"/>
      <c r="E152" s="130"/>
      <c r="F152" s="130"/>
      <c r="G152" s="130"/>
      <c r="H152" s="9"/>
      <c r="I152" s="9"/>
      <c r="J152" s="9"/>
    </row>
    <row r="153" spans="1:10" ht="16.5" customHeight="1" x14ac:dyDescent="0.25">
      <c r="A153" s="315"/>
      <c r="B153" s="315"/>
      <c r="C153" s="131" t="s">
        <v>83</v>
      </c>
      <c r="D153" s="131"/>
      <c r="E153" s="130"/>
      <c r="F153" s="130"/>
      <c r="G153" s="130"/>
      <c r="H153" s="9"/>
      <c r="I153" s="9"/>
      <c r="J153" s="9"/>
    </row>
    <row r="154" spans="1:10" ht="16.5" customHeight="1" x14ac:dyDescent="0.25">
      <c r="A154" s="109"/>
      <c r="B154" s="132"/>
      <c r="C154" s="132"/>
      <c r="D154" s="132"/>
      <c r="E154" s="111"/>
      <c r="F154" s="111"/>
      <c r="G154" s="112"/>
      <c r="H154" s="9"/>
      <c r="I154" s="9"/>
      <c r="J154" s="9"/>
    </row>
    <row r="155" spans="1:10" ht="20.25" customHeight="1" x14ac:dyDescent="0.2">
      <c r="A155" s="312" t="s">
        <v>84</v>
      </c>
      <c r="B155" s="134"/>
      <c r="C155" s="134"/>
      <c r="D155" s="135"/>
      <c r="E155" s="316" t="str">
        <f>$E$51</f>
        <v>Plan 2022.</v>
      </c>
      <c r="F155" s="316" t="str">
        <f>$F$51</f>
        <v>Izmjena plana 2022.</v>
      </c>
      <c r="G155" s="316" t="s">
        <v>5</v>
      </c>
      <c r="H155" s="8"/>
      <c r="I155" s="9"/>
      <c r="J155" s="9"/>
    </row>
    <row r="156" spans="1:10" ht="18" customHeight="1" x14ac:dyDescent="0.2">
      <c r="A156" s="136" t="s">
        <v>2</v>
      </c>
      <c r="B156" s="51"/>
      <c r="C156" s="51"/>
      <c r="D156" s="52"/>
      <c r="E156" s="137">
        <f>E49</f>
        <v>15050000</v>
      </c>
      <c r="F156" s="137">
        <f t="shared" ref="F156:G156" si="3">F49</f>
        <v>-4985000</v>
      </c>
      <c r="G156" s="137">
        <f t="shared" si="3"/>
        <v>10065000</v>
      </c>
      <c r="H156" s="9"/>
      <c r="I156" s="9"/>
      <c r="J156" s="9"/>
    </row>
    <row r="157" spans="1:10" ht="18" customHeight="1" x14ac:dyDescent="0.2">
      <c r="A157" s="136" t="s">
        <v>33</v>
      </c>
      <c r="B157" s="138"/>
      <c r="C157" s="139"/>
      <c r="D157" s="140"/>
      <c r="E157" s="137">
        <f>E54</f>
        <v>4000000</v>
      </c>
      <c r="F157" s="137">
        <f t="shared" ref="F157:G157" si="4">F54</f>
        <v>-1500000</v>
      </c>
      <c r="G157" s="137">
        <f t="shared" si="4"/>
        <v>2500000</v>
      </c>
      <c r="H157" s="9"/>
      <c r="I157" s="9"/>
      <c r="J157" s="9"/>
    </row>
    <row r="158" spans="1:10" ht="19.5" customHeight="1" x14ac:dyDescent="0.2">
      <c r="A158" s="315" t="s">
        <v>85</v>
      </c>
      <c r="B158" s="51"/>
      <c r="C158" s="51"/>
      <c r="D158" s="52"/>
      <c r="E158" s="137">
        <f>E116</f>
        <v>15740000</v>
      </c>
      <c r="F158" s="137">
        <f t="shared" ref="F158:G158" si="5">F116</f>
        <v>-7171000</v>
      </c>
      <c r="G158" s="137">
        <f t="shared" si="5"/>
        <v>8569000</v>
      </c>
      <c r="H158" s="9"/>
      <c r="I158" s="9"/>
      <c r="J158" s="9"/>
    </row>
    <row r="159" spans="1:10" ht="21" customHeight="1" x14ac:dyDescent="0.2">
      <c r="A159" s="136" t="s">
        <v>68</v>
      </c>
      <c r="B159" s="51"/>
      <c r="C159" s="51"/>
      <c r="D159" s="52"/>
      <c r="E159" s="137">
        <f>E124</f>
        <v>100000</v>
      </c>
      <c r="F159" s="137">
        <f t="shared" ref="F159:G159" si="6">F124</f>
        <v>0</v>
      </c>
      <c r="G159" s="137">
        <f t="shared" si="6"/>
        <v>100000</v>
      </c>
      <c r="H159" s="9"/>
      <c r="I159" s="9"/>
      <c r="J159" s="9"/>
    </row>
    <row r="160" spans="1:10" ht="21" customHeight="1" x14ac:dyDescent="0.2">
      <c r="A160" s="136" t="s">
        <v>70</v>
      </c>
      <c r="B160" s="51"/>
      <c r="C160" s="51"/>
      <c r="D160" s="52"/>
      <c r="E160" s="137">
        <f>E130</f>
        <v>800000</v>
      </c>
      <c r="F160" s="137">
        <f t="shared" ref="F160:G160" si="7">F130</f>
        <v>-200000</v>
      </c>
      <c r="G160" s="137">
        <f t="shared" si="7"/>
        <v>600000</v>
      </c>
      <c r="H160" s="9"/>
      <c r="I160" s="9"/>
      <c r="J160" s="9"/>
    </row>
    <row r="161" spans="1:10" ht="21.75" customHeight="1" x14ac:dyDescent="0.2">
      <c r="A161" s="141" t="s">
        <v>72</v>
      </c>
      <c r="B161" s="142"/>
      <c r="C161" s="142"/>
      <c r="D161" s="143"/>
      <c r="E161" s="144">
        <f>E137</f>
        <v>250000</v>
      </c>
      <c r="F161" s="144">
        <f t="shared" ref="F161:G161" si="8">F137</f>
        <v>-150000</v>
      </c>
      <c r="G161" s="144">
        <f t="shared" si="8"/>
        <v>100000</v>
      </c>
      <c r="H161" s="9"/>
      <c r="I161" s="9"/>
      <c r="J161" s="9"/>
    </row>
    <row r="162" spans="1:10" ht="24.75" customHeight="1" x14ac:dyDescent="0.2">
      <c r="A162" s="145" t="s">
        <v>76</v>
      </c>
      <c r="B162" s="146"/>
      <c r="C162" s="146"/>
      <c r="D162" s="146"/>
      <c r="E162" s="147">
        <f>E145</f>
        <v>1500000</v>
      </c>
      <c r="F162" s="147">
        <f t="shared" ref="F162:G162" si="9">F145</f>
        <v>20000</v>
      </c>
      <c r="G162" s="147">
        <f t="shared" si="9"/>
        <v>1520000</v>
      </c>
      <c r="H162" s="8"/>
      <c r="I162" s="9"/>
      <c r="J162" s="9"/>
    </row>
    <row r="163" spans="1:10" ht="21.75" customHeight="1" x14ac:dyDescent="0.2">
      <c r="A163" s="148" t="s">
        <v>81</v>
      </c>
      <c r="B163" s="31"/>
      <c r="C163" s="31"/>
      <c r="D163" s="32"/>
      <c r="E163" s="149">
        <f>E150</f>
        <v>600000</v>
      </c>
      <c r="F163" s="149">
        <f t="shared" ref="F163:G163" si="10">F150</f>
        <v>150000</v>
      </c>
      <c r="G163" s="149">
        <f t="shared" si="10"/>
        <v>750000</v>
      </c>
      <c r="H163" s="8"/>
      <c r="I163" s="9"/>
      <c r="J163" s="9"/>
    </row>
    <row r="164" spans="1:10" ht="26.25" customHeight="1" x14ac:dyDescent="0.2">
      <c r="A164" s="358" t="s">
        <v>32</v>
      </c>
      <c r="B164" s="359"/>
      <c r="C164" s="359"/>
      <c r="D164" s="360"/>
      <c r="E164" s="152">
        <f>SUM(E156:E163)</f>
        <v>38040000</v>
      </c>
      <c r="F164" s="152">
        <f>SUM(F156:F163)</f>
        <v>-13836000</v>
      </c>
      <c r="G164" s="152">
        <f t="shared" ref="G164" si="11">SUM(G156:G163)</f>
        <v>24204000</v>
      </c>
      <c r="H164" s="9"/>
      <c r="I164" s="9"/>
      <c r="J164" s="9"/>
    </row>
    <row r="165" spans="1:10" ht="12" customHeight="1" x14ac:dyDescent="0.2">
      <c r="A165" s="311"/>
      <c r="B165" s="22"/>
      <c r="C165" s="22"/>
      <c r="D165" s="23"/>
      <c r="E165" s="315"/>
      <c r="F165" s="315"/>
      <c r="G165" s="315"/>
      <c r="H165" s="153"/>
      <c r="I165" s="153"/>
      <c r="J165" s="153"/>
    </row>
    <row r="166" spans="1:10" ht="18.75" customHeight="1" x14ac:dyDescent="0.2">
      <c r="A166" s="319" t="s">
        <v>86</v>
      </c>
      <c r="B166" s="51"/>
      <c r="C166" s="51"/>
      <c r="D166" s="52"/>
      <c r="E166" s="316" t="str">
        <f>$E$51</f>
        <v>Plan 2022.</v>
      </c>
      <c r="F166" s="316" t="str">
        <f>$F$51</f>
        <v>Izmjena plana 2022.</v>
      </c>
      <c r="G166" s="40" t="s">
        <v>5</v>
      </c>
      <c r="H166" s="153"/>
      <c r="I166" s="153"/>
      <c r="J166" s="153"/>
    </row>
    <row r="167" spans="1:10" ht="18" customHeight="1" x14ac:dyDescent="0.2">
      <c r="A167" s="136" t="s">
        <v>131</v>
      </c>
      <c r="B167" s="51"/>
      <c r="C167" s="51"/>
      <c r="D167" s="52"/>
      <c r="E167" s="137">
        <v>31665000</v>
      </c>
      <c r="F167" s="154">
        <v>-11821000</v>
      </c>
      <c r="G167" s="155">
        <v>19844000</v>
      </c>
      <c r="H167" s="153"/>
      <c r="I167" s="153"/>
      <c r="J167" s="153"/>
    </row>
    <row r="168" spans="1:10" ht="18.75" customHeight="1" x14ac:dyDescent="0.2">
      <c r="A168" s="136" t="s">
        <v>87</v>
      </c>
      <c r="B168" s="51"/>
      <c r="C168" s="51"/>
      <c r="D168" s="52"/>
      <c r="E168" s="137">
        <v>250000</v>
      </c>
      <c r="F168" s="154">
        <v>10000</v>
      </c>
      <c r="G168" s="156">
        <v>260000</v>
      </c>
    </row>
    <row r="169" spans="1:10" ht="18.75" customHeight="1" x14ac:dyDescent="0.2">
      <c r="A169" s="136" t="s">
        <v>88</v>
      </c>
      <c r="B169" s="51"/>
      <c r="C169" s="51"/>
      <c r="D169" s="52"/>
      <c r="E169" s="137">
        <v>2000000</v>
      </c>
      <c r="F169" s="154">
        <v>-485000</v>
      </c>
      <c r="G169" s="156">
        <v>1515000</v>
      </c>
    </row>
    <row r="170" spans="1:10" ht="18.75" customHeight="1" x14ac:dyDescent="0.2">
      <c r="A170" s="136" t="s">
        <v>89</v>
      </c>
      <c r="B170" s="51"/>
      <c r="C170" s="51"/>
      <c r="D170" s="52"/>
      <c r="E170" s="154">
        <v>30000</v>
      </c>
      <c r="F170" s="154">
        <v>0</v>
      </c>
      <c r="G170" s="156">
        <v>30000</v>
      </c>
    </row>
    <row r="171" spans="1:10" ht="18" customHeight="1" x14ac:dyDescent="0.2">
      <c r="A171" s="136" t="s">
        <v>90</v>
      </c>
      <c r="B171" s="142"/>
      <c r="C171" s="142"/>
      <c r="D171" s="143"/>
      <c r="E171" s="154">
        <v>2545000</v>
      </c>
      <c r="F171" s="154">
        <v>-2545000</v>
      </c>
      <c r="G171" s="156">
        <v>0</v>
      </c>
    </row>
    <row r="172" spans="1:10" ht="18" customHeight="1" x14ac:dyDescent="0.2">
      <c r="A172" s="141" t="s">
        <v>91</v>
      </c>
      <c r="B172" s="142"/>
      <c r="C172" s="142"/>
      <c r="D172" s="143"/>
      <c r="E172" s="154">
        <v>1400000</v>
      </c>
      <c r="F172" s="157">
        <v>-1400000</v>
      </c>
      <c r="G172" s="156">
        <v>0</v>
      </c>
    </row>
    <row r="173" spans="1:10" ht="18" customHeight="1" x14ac:dyDescent="0.2">
      <c r="A173" s="158" t="s">
        <v>237</v>
      </c>
      <c r="B173" s="56"/>
      <c r="C173" s="56"/>
      <c r="D173" s="159"/>
      <c r="E173" s="160">
        <v>0</v>
      </c>
      <c r="F173" s="147">
        <v>2545000</v>
      </c>
      <c r="G173" s="161">
        <v>2545000</v>
      </c>
    </row>
    <row r="174" spans="1:10" ht="18" customHeight="1" x14ac:dyDescent="0.2">
      <c r="A174" s="158" t="s">
        <v>92</v>
      </c>
      <c r="B174" s="56"/>
      <c r="C174" s="56"/>
      <c r="D174" s="159"/>
      <c r="E174" s="160">
        <v>150000</v>
      </c>
      <c r="F174" s="147">
        <v>-140000</v>
      </c>
      <c r="G174" s="161">
        <v>10000</v>
      </c>
    </row>
    <row r="175" spans="1:10" ht="20.25" customHeight="1" x14ac:dyDescent="0.2">
      <c r="A175" s="30" t="s">
        <v>32</v>
      </c>
      <c r="B175" s="31"/>
      <c r="C175" s="31"/>
      <c r="D175" s="32"/>
      <c r="E175" s="162">
        <f>SUM(E167:E174)</f>
        <v>38040000</v>
      </c>
      <c r="F175" s="162">
        <f t="shared" ref="F175:G175" si="12">SUM(F167:F174)</f>
        <v>-13836000</v>
      </c>
      <c r="G175" s="162">
        <f t="shared" si="12"/>
        <v>24204000</v>
      </c>
    </row>
    <row r="176" spans="1:10" x14ac:dyDescent="0.2">
      <c r="A176" s="35"/>
    </row>
    <row r="178" spans="1:6" x14ac:dyDescent="0.2">
      <c r="A178" s="1" t="s">
        <v>93</v>
      </c>
    </row>
    <row r="180" spans="1:6" x14ac:dyDescent="0.2">
      <c r="A180" s="1" t="s">
        <v>224</v>
      </c>
    </row>
    <row r="182" spans="1:6" x14ac:dyDescent="0.2">
      <c r="E182" s="1" t="s">
        <v>94</v>
      </c>
      <c r="F182" s="163"/>
    </row>
    <row r="183" spans="1:6" x14ac:dyDescent="0.2">
      <c r="E183" s="163"/>
      <c r="F183" s="163"/>
    </row>
    <row r="184" spans="1:6" x14ac:dyDescent="0.2">
      <c r="E184" s="1" t="s">
        <v>95</v>
      </c>
      <c r="F184" s="163"/>
    </row>
    <row r="185" spans="1:6" x14ac:dyDescent="0.2">
      <c r="E185" s="163"/>
      <c r="F185" s="163"/>
    </row>
  </sheetData>
  <sheetProtection selectLockedCells="1" selectUnlockedCells="1"/>
  <mergeCells count="14">
    <mergeCell ref="G8:G9"/>
    <mergeCell ref="A6:F6"/>
    <mergeCell ref="A7:F7"/>
    <mergeCell ref="A8:D9"/>
    <mergeCell ref="E8:E9"/>
    <mergeCell ref="F8:F9"/>
    <mergeCell ref="A22:D22"/>
    <mergeCell ref="A164:D164"/>
    <mergeCell ref="A10:D10"/>
    <mergeCell ref="A12:D12"/>
    <mergeCell ref="A14:D14"/>
    <mergeCell ref="A16:D16"/>
    <mergeCell ref="A18:D18"/>
    <mergeCell ref="A20:D20"/>
  </mergeCells>
  <pageMargins left="0.35416666666666669" right="0.39374999999999999" top="0.98402777777777772" bottom="0.98402777777777772" header="0.51180555555555551" footer="0.51180555555555551"/>
  <pageSetup paperSize="9" scale="85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O81"/>
  <sheetViews>
    <sheetView topLeftCell="A51" zoomScaleNormal="100" workbookViewId="0">
      <selection activeCell="G82" sqref="G82"/>
    </sheetView>
  </sheetViews>
  <sheetFormatPr defaultColWidth="9.140625" defaultRowHeight="12.75" x14ac:dyDescent="0.2"/>
  <cols>
    <col min="1" max="3" width="9.140625" style="163"/>
    <col min="4" max="4" width="22.85546875" style="163" customWidth="1"/>
    <col min="5" max="5" width="16" style="163" customWidth="1"/>
    <col min="6" max="6" width="21.28515625" style="163" customWidth="1"/>
    <col min="7" max="7" width="17.7109375" style="163" customWidth="1"/>
    <col min="8" max="8" width="9.140625" style="163"/>
    <col min="9" max="9" width="12.5703125" style="163" bestFit="1" customWidth="1"/>
    <col min="10" max="16384" width="9.140625" style="163"/>
  </cols>
  <sheetData>
    <row r="2" spans="1:15" hidden="1" x14ac:dyDescent="0.2"/>
    <row r="3" spans="1:15" x14ac:dyDescent="0.2">
      <c r="A3" s="371" t="s">
        <v>96</v>
      </c>
      <c r="B3" s="371"/>
      <c r="C3" s="371"/>
      <c r="D3" s="371"/>
      <c r="E3" s="371"/>
      <c r="F3" s="371"/>
      <c r="G3" s="371"/>
    </row>
    <row r="4" spans="1:15" x14ac:dyDescent="0.2">
      <c r="A4" s="372" t="s">
        <v>97</v>
      </c>
      <c r="B4" s="372"/>
      <c r="C4" s="372"/>
      <c r="D4" s="372"/>
      <c r="E4" s="372"/>
      <c r="F4" s="372"/>
    </row>
    <row r="5" spans="1:15" ht="8.25" customHeight="1" x14ac:dyDescent="0.2"/>
    <row r="6" spans="1:15" ht="2.25" customHeight="1" x14ac:dyDescent="0.2"/>
    <row r="7" spans="1:15" ht="15" customHeight="1" x14ac:dyDescent="0.2">
      <c r="A7" s="364" t="s">
        <v>226</v>
      </c>
      <c r="B7" s="364"/>
      <c r="C7" s="364"/>
      <c r="D7" s="364"/>
      <c r="E7" s="364"/>
      <c r="F7" s="364"/>
      <c r="G7" s="164"/>
      <c r="H7" s="164"/>
      <c r="I7" s="164"/>
    </row>
    <row r="8" spans="1:15" ht="2.25" customHeight="1" x14ac:dyDescent="0.2">
      <c r="A8" s="364"/>
      <c r="B8" s="364"/>
      <c r="C8" s="364"/>
      <c r="D8" s="364"/>
      <c r="E8" s="364"/>
      <c r="F8" s="364"/>
      <c r="J8" s="165"/>
    </row>
    <row r="9" spans="1:15" ht="12.75" customHeight="1" x14ac:dyDescent="0.25">
      <c r="D9" s="131" t="s">
        <v>225</v>
      </c>
    </row>
    <row r="10" spans="1:15" ht="12.75" customHeight="1" x14ac:dyDescent="0.25">
      <c r="D10" s="131"/>
    </row>
    <row r="11" spans="1:15" ht="3.75" customHeight="1" x14ac:dyDescent="0.25">
      <c r="D11" s="131"/>
    </row>
    <row r="12" spans="1:15" ht="12.75" customHeight="1" x14ac:dyDescent="0.2">
      <c r="A12" s="373" t="s">
        <v>98</v>
      </c>
      <c r="B12" s="373"/>
      <c r="C12" s="373"/>
      <c r="D12" s="373"/>
      <c r="E12" s="367" t="s">
        <v>3</v>
      </c>
      <c r="F12" s="368" t="s">
        <v>4</v>
      </c>
      <c r="G12" s="374" t="s">
        <v>5</v>
      </c>
    </row>
    <row r="13" spans="1:15" ht="15" customHeight="1" x14ac:dyDescent="0.2">
      <c r="A13" s="373"/>
      <c r="B13" s="373"/>
      <c r="C13" s="373"/>
      <c r="D13" s="373"/>
      <c r="E13" s="367"/>
      <c r="F13" s="368"/>
      <c r="G13" s="374"/>
      <c r="I13" s="334"/>
    </row>
    <row r="14" spans="1:15" ht="21.75" customHeight="1" x14ac:dyDescent="0.2">
      <c r="A14" s="357" t="s">
        <v>99</v>
      </c>
      <c r="B14" s="357"/>
      <c r="C14" s="357"/>
      <c r="D14" s="357"/>
      <c r="E14" s="11">
        <v>200000</v>
      </c>
      <c r="F14" s="10">
        <v>-150000</v>
      </c>
      <c r="G14" s="321">
        <v>50000</v>
      </c>
      <c r="H14" s="119"/>
      <c r="I14" s="166"/>
      <c r="J14" s="119"/>
      <c r="K14" s="119"/>
      <c r="L14" s="119"/>
      <c r="M14" s="119"/>
      <c r="N14" s="119"/>
      <c r="O14" s="119"/>
    </row>
    <row r="15" spans="1:15" ht="10.5" customHeight="1" x14ac:dyDescent="0.2">
      <c r="A15" s="15" t="s">
        <v>100</v>
      </c>
      <c r="B15" s="16"/>
      <c r="C15" s="16"/>
      <c r="D15" s="17"/>
      <c r="E15" s="18">
        <v>50000</v>
      </c>
      <c r="F15" s="25">
        <v>0</v>
      </c>
      <c r="G15" s="167">
        <v>50000</v>
      </c>
      <c r="H15" s="119"/>
      <c r="I15" s="166"/>
      <c r="J15" s="119"/>
      <c r="K15" s="119"/>
      <c r="L15" s="119"/>
      <c r="M15" s="119"/>
      <c r="N15" s="119"/>
      <c r="O15" s="119"/>
    </row>
    <row r="16" spans="1:15" ht="11.25" customHeight="1" x14ac:dyDescent="0.2">
      <c r="A16" s="15" t="s">
        <v>101</v>
      </c>
      <c r="B16" s="16"/>
      <c r="C16" s="16"/>
      <c r="D16" s="17"/>
      <c r="E16" s="18">
        <v>150000</v>
      </c>
      <c r="F16" s="25">
        <v>-150000</v>
      </c>
      <c r="G16" s="167">
        <v>0</v>
      </c>
      <c r="H16" s="119"/>
      <c r="I16" s="166"/>
      <c r="J16" s="119"/>
      <c r="K16" s="119"/>
      <c r="L16" s="119"/>
      <c r="M16" s="119"/>
      <c r="N16" s="119"/>
      <c r="O16" s="119"/>
    </row>
    <row r="17" spans="1:15" ht="21.75" customHeight="1" x14ac:dyDescent="0.2">
      <c r="A17" s="357" t="s">
        <v>102</v>
      </c>
      <c r="B17" s="357"/>
      <c r="C17" s="357"/>
      <c r="D17" s="357"/>
      <c r="E17" s="11">
        <v>500000</v>
      </c>
      <c r="F17" s="10">
        <v>-500000</v>
      </c>
      <c r="G17" s="321">
        <v>0</v>
      </c>
      <c r="H17" s="119"/>
      <c r="I17" s="166"/>
      <c r="J17" s="119"/>
      <c r="K17" s="119"/>
      <c r="L17" s="119"/>
      <c r="M17" s="119"/>
      <c r="N17" s="119"/>
      <c r="O17" s="119"/>
    </row>
    <row r="18" spans="1:15" ht="11.25" customHeight="1" x14ac:dyDescent="0.2">
      <c r="A18" s="15" t="s">
        <v>103</v>
      </c>
      <c r="B18" s="16"/>
      <c r="C18" s="16"/>
      <c r="D18" s="17"/>
      <c r="E18" s="18">
        <v>500000</v>
      </c>
      <c r="F18" s="25">
        <v>-500000</v>
      </c>
      <c r="G18" s="167">
        <v>0</v>
      </c>
      <c r="H18" s="119"/>
      <c r="I18" s="166"/>
      <c r="J18" s="119"/>
      <c r="K18" s="119"/>
      <c r="L18" s="119"/>
      <c r="M18" s="119"/>
      <c r="N18" s="119"/>
      <c r="O18" s="119"/>
    </row>
    <row r="19" spans="1:15" ht="20.25" customHeight="1" x14ac:dyDescent="0.2">
      <c r="A19" s="357" t="s">
        <v>104</v>
      </c>
      <c r="B19" s="357"/>
      <c r="C19" s="357"/>
      <c r="D19" s="357"/>
      <c r="E19" s="11">
        <v>100000</v>
      </c>
      <c r="F19" s="10">
        <v>-100000</v>
      </c>
      <c r="G19" s="321">
        <v>0</v>
      </c>
      <c r="H19" s="119"/>
      <c r="I19" s="166"/>
      <c r="J19" s="119"/>
      <c r="K19" s="119"/>
      <c r="L19" s="119"/>
      <c r="M19" s="119"/>
      <c r="N19" s="119"/>
      <c r="O19" s="119"/>
    </row>
    <row r="20" spans="1:15" ht="12.75" customHeight="1" x14ac:dyDescent="0.2">
      <c r="A20" s="15" t="s">
        <v>105</v>
      </c>
      <c r="B20" s="16"/>
      <c r="C20" s="16"/>
      <c r="D20" s="17"/>
      <c r="E20" s="18">
        <v>100000</v>
      </c>
      <c r="F20" s="25">
        <v>-100000</v>
      </c>
      <c r="G20" s="167">
        <v>0</v>
      </c>
      <c r="H20" s="119"/>
      <c r="I20" s="166"/>
      <c r="J20" s="119"/>
      <c r="K20" s="119"/>
      <c r="L20" s="119"/>
      <c r="M20" s="119"/>
      <c r="N20" s="119"/>
      <c r="O20" s="119"/>
    </row>
    <row r="21" spans="1:15" ht="18" customHeight="1" x14ac:dyDescent="0.2">
      <c r="A21" s="357" t="s">
        <v>106</v>
      </c>
      <c r="B21" s="357"/>
      <c r="C21" s="357"/>
      <c r="D21" s="357"/>
      <c r="E21" s="10">
        <v>250000</v>
      </c>
      <c r="F21" s="10">
        <v>-250000</v>
      </c>
      <c r="G21" s="321">
        <v>0</v>
      </c>
      <c r="H21" s="119"/>
      <c r="I21" s="119"/>
      <c r="J21" s="119"/>
      <c r="K21" s="119"/>
      <c r="L21" s="119"/>
      <c r="M21" s="119"/>
      <c r="N21" s="119"/>
      <c r="O21" s="119"/>
    </row>
    <row r="22" spans="1:15" ht="11.25" customHeight="1" x14ac:dyDescent="0.2">
      <c r="A22" s="15" t="s">
        <v>103</v>
      </c>
      <c r="B22" s="16"/>
      <c r="C22" s="16"/>
      <c r="D22" s="17"/>
      <c r="E22" s="18">
        <v>250000</v>
      </c>
      <c r="F22" s="25">
        <v>-250000</v>
      </c>
      <c r="G22" s="167">
        <v>0</v>
      </c>
      <c r="H22" s="119"/>
      <c r="I22" s="119"/>
      <c r="J22" s="119"/>
      <c r="K22" s="119"/>
      <c r="L22" s="119"/>
      <c r="M22" s="119"/>
      <c r="N22" s="119"/>
      <c r="O22" s="119"/>
    </row>
    <row r="23" spans="1:15" ht="19.5" customHeight="1" x14ac:dyDescent="0.2">
      <c r="A23" s="301" t="s">
        <v>107</v>
      </c>
      <c r="B23" s="22"/>
      <c r="C23" s="22"/>
      <c r="D23" s="23"/>
      <c r="E23" s="11">
        <v>350000</v>
      </c>
      <c r="F23" s="10">
        <v>0</v>
      </c>
      <c r="G23" s="321">
        <v>350000</v>
      </c>
      <c r="H23" s="119"/>
      <c r="I23" s="119"/>
      <c r="J23" s="119"/>
      <c r="K23" s="119"/>
      <c r="L23" s="119"/>
      <c r="M23" s="119"/>
      <c r="N23" s="119"/>
      <c r="O23" s="119"/>
    </row>
    <row r="24" spans="1:15" ht="10.5" customHeight="1" x14ac:dyDescent="0.2">
      <c r="A24" s="15" t="s">
        <v>108</v>
      </c>
      <c r="B24" s="16"/>
      <c r="C24" s="16"/>
      <c r="D24" s="17"/>
      <c r="E24" s="18">
        <v>350000</v>
      </c>
      <c r="F24" s="25">
        <v>-350000</v>
      </c>
      <c r="G24" s="167">
        <v>0</v>
      </c>
      <c r="H24" s="119"/>
      <c r="I24" s="119"/>
      <c r="J24" s="119"/>
      <c r="K24" s="119"/>
      <c r="L24" s="119"/>
      <c r="M24" s="119"/>
      <c r="N24" s="119"/>
      <c r="O24" s="119"/>
    </row>
    <row r="25" spans="1:15" s="300" customFormat="1" ht="10.5" customHeight="1" x14ac:dyDescent="0.2">
      <c r="A25" s="335" t="s">
        <v>240</v>
      </c>
      <c r="B25" s="216"/>
      <c r="C25" s="216"/>
      <c r="D25" s="336"/>
      <c r="E25" s="18">
        <v>0</v>
      </c>
      <c r="F25" s="25">
        <v>350000</v>
      </c>
      <c r="G25" s="167">
        <v>350000</v>
      </c>
      <c r="H25" s="119"/>
      <c r="I25" s="119"/>
      <c r="J25" s="119"/>
      <c r="K25" s="119"/>
      <c r="L25" s="119"/>
      <c r="M25" s="119"/>
      <c r="N25" s="119"/>
      <c r="O25" s="119"/>
    </row>
    <row r="26" spans="1:15" ht="21" customHeight="1" x14ac:dyDescent="0.2">
      <c r="A26" s="168" t="s">
        <v>109</v>
      </c>
      <c r="B26" s="169"/>
      <c r="C26" s="170"/>
      <c r="D26" s="171"/>
      <c r="E26" s="11">
        <v>200000</v>
      </c>
      <c r="F26" s="10">
        <v>0</v>
      </c>
      <c r="G26" s="321">
        <v>200000</v>
      </c>
      <c r="H26" s="119"/>
      <c r="I26" s="119"/>
      <c r="J26" s="119"/>
      <c r="K26" s="119"/>
      <c r="L26" s="119"/>
      <c r="M26" s="119"/>
      <c r="N26" s="119"/>
      <c r="O26" s="119"/>
    </row>
    <row r="27" spans="1:15" ht="12" customHeight="1" x14ac:dyDescent="0.2">
      <c r="A27" s="100" t="s">
        <v>108</v>
      </c>
      <c r="B27" s="172"/>
      <c r="C27" s="173"/>
      <c r="D27" s="174"/>
      <c r="E27" s="29">
        <v>200000</v>
      </c>
      <c r="F27" s="50">
        <v>-160000</v>
      </c>
      <c r="G27" s="175">
        <v>40000</v>
      </c>
      <c r="H27" s="119"/>
      <c r="I27" s="119"/>
      <c r="J27" s="119"/>
      <c r="K27" s="119"/>
      <c r="L27" s="119"/>
      <c r="M27" s="119"/>
      <c r="N27" s="119"/>
      <c r="O27" s="119"/>
    </row>
    <row r="28" spans="1:15" s="300" customFormat="1" ht="12" customHeight="1" x14ac:dyDescent="0.2">
      <c r="A28" s="118" t="s">
        <v>239</v>
      </c>
      <c r="B28" s="337"/>
      <c r="C28" s="338"/>
      <c r="D28" s="174"/>
      <c r="E28" s="29">
        <v>0</v>
      </c>
      <c r="F28" s="50">
        <v>160000</v>
      </c>
      <c r="G28" s="175">
        <v>160000</v>
      </c>
      <c r="H28" s="119"/>
      <c r="I28" s="119"/>
      <c r="J28" s="119"/>
      <c r="K28" s="119"/>
      <c r="L28" s="119"/>
      <c r="M28" s="119"/>
      <c r="N28" s="119"/>
      <c r="O28" s="119"/>
    </row>
    <row r="29" spans="1:15" ht="12" customHeight="1" x14ac:dyDescent="0.2">
      <c r="A29" s="72" t="s">
        <v>110</v>
      </c>
      <c r="B29" s="176"/>
      <c r="C29" s="177"/>
      <c r="D29" s="178"/>
      <c r="E29" s="339">
        <v>100000</v>
      </c>
      <c r="F29" s="339">
        <v>-100000</v>
      </c>
      <c r="G29" s="340">
        <v>0</v>
      </c>
      <c r="H29" s="119"/>
      <c r="I29" s="119"/>
      <c r="J29" s="119"/>
      <c r="K29" s="119"/>
      <c r="L29" s="119"/>
      <c r="M29" s="119"/>
      <c r="N29" s="119"/>
      <c r="O29" s="119"/>
    </row>
    <row r="30" spans="1:15" ht="11.25" customHeight="1" x14ac:dyDescent="0.2">
      <c r="A30" s="168" t="s">
        <v>111</v>
      </c>
      <c r="B30" s="169"/>
      <c r="C30" s="170"/>
      <c r="D30" s="179"/>
      <c r="E30" s="291"/>
      <c r="F30" s="291"/>
      <c r="G30" s="180"/>
      <c r="H30" s="119"/>
      <c r="I30" s="119"/>
      <c r="J30" s="119"/>
      <c r="K30" s="119"/>
      <c r="L30" s="119"/>
      <c r="M30" s="119"/>
      <c r="N30" s="119"/>
      <c r="O30" s="119"/>
    </row>
    <row r="31" spans="1:15" ht="11.25" customHeight="1" x14ac:dyDescent="0.2">
      <c r="A31" s="181" t="s">
        <v>112</v>
      </c>
      <c r="B31" s="182"/>
      <c r="C31" s="183"/>
      <c r="D31" s="183"/>
      <c r="E31" s="291">
        <v>100000</v>
      </c>
      <c r="F31" s="291">
        <v>-100000</v>
      </c>
      <c r="G31" s="180">
        <v>0</v>
      </c>
      <c r="H31" s="119"/>
      <c r="I31" s="119"/>
      <c r="J31" s="119"/>
      <c r="K31" s="119"/>
      <c r="L31" s="119"/>
      <c r="M31" s="119"/>
      <c r="N31" s="119"/>
      <c r="O31" s="119"/>
    </row>
    <row r="32" spans="1:15" ht="19.5" customHeight="1" x14ac:dyDescent="0.2">
      <c r="A32" s="168" t="s">
        <v>113</v>
      </c>
      <c r="B32" s="182"/>
      <c r="C32" s="170"/>
      <c r="D32" s="170"/>
      <c r="E32" s="259">
        <v>100000</v>
      </c>
      <c r="F32" s="259">
        <v>-100000</v>
      </c>
      <c r="G32" s="185">
        <v>0</v>
      </c>
      <c r="H32" s="119"/>
      <c r="I32" s="119"/>
      <c r="J32" s="119"/>
      <c r="K32" s="119"/>
      <c r="L32" s="119"/>
      <c r="M32" s="119"/>
      <c r="N32" s="119"/>
      <c r="O32" s="119"/>
    </row>
    <row r="33" spans="1:15" ht="11.25" customHeight="1" x14ac:dyDescent="0.2">
      <c r="A33" s="181" t="s">
        <v>114</v>
      </c>
      <c r="B33" s="182"/>
      <c r="C33" s="183"/>
      <c r="D33" s="183"/>
      <c r="E33" s="291">
        <v>100000</v>
      </c>
      <c r="F33" s="291">
        <v>-100000</v>
      </c>
      <c r="G33" s="180">
        <v>0</v>
      </c>
      <c r="H33" s="119"/>
      <c r="I33" s="119"/>
      <c r="J33" s="119"/>
      <c r="K33" s="119"/>
      <c r="L33" s="119"/>
      <c r="M33" s="119"/>
      <c r="N33" s="119"/>
      <c r="O33" s="119"/>
    </row>
    <row r="34" spans="1:15" ht="21.75" customHeight="1" x14ac:dyDescent="0.2">
      <c r="A34" s="168" t="s">
        <v>115</v>
      </c>
      <c r="B34" s="169"/>
      <c r="C34" s="170"/>
      <c r="D34" s="170"/>
      <c r="E34" s="259">
        <v>700000</v>
      </c>
      <c r="F34" s="259">
        <v>0</v>
      </c>
      <c r="G34" s="185">
        <v>700000</v>
      </c>
      <c r="H34" s="119"/>
      <c r="I34" s="119"/>
      <c r="J34" s="119"/>
      <c r="K34" s="119"/>
      <c r="L34" s="119"/>
      <c r="M34" s="119"/>
      <c r="N34" s="119"/>
      <c r="O34" s="119"/>
    </row>
    <row r="35" spans="1:15" ht="11.25" customHeight="1" x14ac:dyDescent="0.2">
      <c r="A35" s="181" t="s">
        <v>114</v>
      </c>
      <c r="B35" s="182"/>
      <c r="C35" s="183"/>
      <c r="D35" s="183"/>
      <c r="E35" s="291">
        <v>700000</v>
      </c>
      <c r="F35" s="291">
        <v>0</v>
      </c>
      <c r="G35" s="180">
        <v>700000</v>
      </c>
      <c r="H35" s="119"/>
      <c r="I35" s="119"/>
      <c r="J35" s="119"/>
      <c r="K35" s="119"/>
      <c r="L35" s="119"/>
      <c r="M35" s="119"/>
      <c r="N35" s="119"/>
      <c r="O35" s="119"/>
    </row>
    <row r="36" spans="1:15" s="1" customFormat="1" ht="21" customHeight="1" x14ac:dyDescent="0.2">
      <c r="A36" s="168" t="s">
        <v>116</v>
      </c>
      <c r="B36" s="91"/>
      <c r="C36" s="186"/>
      <c r="D36" s="186"/>
      <c r="E36" s="259">
        <v>200000</v>
      </c>
      <c r="F36" s="259">
        <v>0</v>
      </c>
      <c r="G36" s="185">
        <v>200000</v>
      </c>
    </row>
    <row r="37" spans="1:15" s="1" customFormat="1" ht="11.25" customHeight="1" x14ac:dyDescent="0.2">
      <c r="A37" s="181" t="s">
        <v>112</v>
      </c>
      <c r="B37" s="182"/>
      <c r="C37" s="183"/>
      <c r="D37" s="183"/>
      <c r="E37" s="291">
        <v>200000</v>
      </c>
      <c r="F37" s="291">
        <v>0</v>
      </c>
      <c r="G37" s="180">
        <v>200000</v>
      </c>
    </row>
    <row r="38" spans="1:15" ht="20.25" customHeight="1" x14ac:dyDescent="0.2">
      <c r="A38" s="375" t="s">
        <v>32</v>
      </c>
      <c r="B38" s="375"/>
      <c r="C38" s="375"/>
      <c r="D38" s="375"/>
      <c r="E38" s="184">
        <f>SUM(E14,E17,E19,E21,E23,E26,E29,E30,E32,E34,E36)</f>
        <v>2700000</v>
      </c>
      <c r="F38" s="184">
        <f>SUM(F14,F17,F19,F21,F23,F26,F29,F30,F32,F34,F36)</f>
        <v>-1200000</v>
      </c>
      <c r="G38" s="184">
        <f>SUM(G14,G17,G19,G21,G23,G26,G29,G30,G32,G34,G36)</f>
        <v>1500000</v>
      </c>
      <c r="H38" s="119"/>
      <c r="I38" s="119"/>
      <c r="J38" s="119"/>
      <c r="K38" s="119"/>
      <c r="L38" s="119"/>
      <c r="M38" s="119"/>
      <c r="N38" s="119"/>
      <c r="O38" s="119"/>
    </row>
    <row r="39" spans="1:15" ht="15" customHeight="1" x14ac:dyDescent="0.2">
      <c r="A39" s="77"/>
      <c r="B39" s="77"/>
      <c r="C39" s="77"/>
      <c r="D39" s="77"/>
      <c r="E39" s="187"/>
      <c r="F39" s="77"/>
      <c r="G39" s="77"/>
      <c r="H39" s="119"/>
      <c r="I39" s="119"/>
      <c r="J39" s="119"/>
      <c r="K39" s="119"/>
      <c r="L39" s="119"/>
      <c r="M39" s="119"/>
      <c r="N39" s="119"/>
      <c r="O39" s="119"/>
    </row>
    <row r="40" spans="1:15" ht="15.75" customHeight="1" x14ac:dyDescent="0.25">
      <c r="A40" s="366" t="s">
        <v>117</v>
      </c>
      <c r="B40" s="366"/>
      <c r="C40" s="366"/>
      <c r="D40" s="366"/>
      <c r="E40" s="367" t="s">
        <v>3</v>
      </c>
      <c r="F40" s="368" t="s">
        <v>4</v>
      </c>
      <c r="G40" s="368" t="s">
        <v>5</v>
      </c>
      <c r="H40" s="119"/>
      <c r="I40" s="119"/>
      <c r="J40" s="119"/>
      <c r="K40" s="119"/>
      <c r="L40" s="119"/>
      <c r="M40" s="119"/>
      <c r="N40" s="119"/>
      <c r="O40" s="119"/>
    </row>
    <row r="41" spans="1:15" ht="11.25" customHeight="1" x14ac:dyDescent="0.25">
      <c r="A41" s="188"/>
      <c r="B41" s="298"/>
      <c r="C41" s="298"/>
      <c r="D41" s="189"/>
      <c r="E41" s="367"/>
      <c r="F41" s="368"/>
      <c r="G41" s="368"/>
      <c r="H41" s="119"/>
      <c r="I41" s="119"/>
      <c r="J41" s="119"/>
      <c r="K41" s="119"/>
      <c r="L41" s="119"/>
      <c r="M41" s="119"/>
      <c r="N41" s="119"/>
      <c r="O41" s="119"/>
    </row>
    <row r="42" spans="1:15" ht="21" customHeight="1" x14ac:dyDescent="0.2">
      <c r="A42" s="301" t="s">
        <v>118</v>
      </c>
      <c r="B42" s="22"/>
      <c r="C42" s="22"/>
      <c r="D42" s="23"/>
      <c r="E42" s="271">
        <v>7000000</v>
      </c>
      <c r="F42" s="10">
        <v>-7000000</v>
      </c>
      <c r="G42" s="321">
        <v>0</v>
      </c>
      <c r="H42" s="119"/>
      <c r="I42" s="119"/>
      <c r="J42" s="119"/>
      <c r="K42" s="190"/>
      <c r="L42" s="119"/>
      <c r="M42" s="119"/>
      <c r="N42" s="119"/>
      <c r="O42" s="119"/>
    </row>
    <row r="43" spans="1:15" ht="11.25" customHeight="1" x14ac:dyDescent="0.2">
      <c r="A43" s="15" t="s">
        <v>119</v>
      </c>
      <c r="B43" s="16"/>
      <c r="C43" s="16"/>
      <c r="D43" s="17"/>
      <c r="E43" s="272">
        <v>5950000</v>
      </c>
      <c r="F43" s="25">
        <v>-5950000</v>
      </c>
      <c r="G43" s="167">
        <v>0</v>
      </c>
      <c r="H43" s="119"/>
      <c r="I43" s="119"/>
      <c r="J43" s="119"/>
      <c r="K43" s="119"/>
      <c r="L43" s="119"/>
      <c r="M43" s="119"/>
      <c r="N43" s="119"/>
      <c r="O43" s="119"/>
    </row>
    <row r="44" spans="1:15" ht="11.25" customHeight="1" x14ac:dyDescent="0.2">
      <c r="A44" s="15" t="s">
        <v>120</v>
      </c>
      <c r="B44" s="16"/>
      <c r="C44" s="16"/>
      <c r="D44" s="17"/>
      <c r="E44" s="272">
        <v>1050000</v>
      </c>
      <c r="F44" s="25">
        <v>-1050000</v>
      </c>
      <c r="G44" s="167">
        <v>0</v>
      </c>
      <c r="H44" s="119"/>
      <c r="I44" s="119"/>
      <c r="J44" s="119"/>
      <c r="K44" s="119"/>
      <c r="L44" s="119"/>
      <c r="M44" s="119"/>
      <c r="N44" s="119"/>
      <c r="O44" s="119"/>
    </row>
    <row r="45" spans="1:15" ht="20.25" customHeight="1" x14ac:dyDescent="0.2">
      <c r="A45" s="301" t="s">
        <v>121</v>
      </c>
      <c r="B45" s="22"/>
      <c r="C45" s="22"/>
      <c r="D45" s="23"/>
      <c r="E45" s="271">
        <v>4000000</v>
      </c>
      <c r="F45" s="10">
        <v>-4000000</v>
      </c>
      <c r="G45" s="321">
        <v>0</v>
      </c>
      <c r="H45" s="119"/>
      <c r="I45" s="119"/>
      <c r="J45" s="119"/>
      <c r="K45" s="119"/>
      <c r="L45" s="119"/>
      <c r="M45" s="119"/>
      <c r="N45" s="119"/>
      <c r="O45" s="119"/>
    </row>
    <row r="46" spans="1:15" ht="11.25" customHeight="1" x14ac:dyDescent="0.2">
      <c r="A46" s="15" t="s">
        <v>122</v>
      </c>
      <c r="B46" s="16"/>
      <c r="C46" s="16"/>
      <c r="D46" s="17"/>
      <c r="E46" s="272">
        <v>3400000</v>
      </c>
      <c r="F46" s="25">
        <v>-3400000</v>
      </c>
      <c r="G46" s="167">
        <v>0</v>
      </c>
      <c r="H46" s="119"/>
      <c r="I46" s="119"/>
      <c r="J46" s="119"/>
      <c r="K46" s="119"/>
      <c r="L46" s="119"/>
      <c r="M46" s="119"/>
      <c r="N46" s="119"/>
      <c r="O46" s="119"/>
    </row>
    <row r="47" spans="1:15" ht="11.25" customHeight="1" x14ac:dyDescent="0.2">
      <c r="A47" s="15" t="s">
        <v>112</v>
      </c>
      <c r="B47" s="16"/>
      <c r="C47" s="16"/>
      <c r="D47" s="17"/>
      <c r="E47" s="272">
        <v>600000</v>
      </c>
      <c r="F47" s="25">
        <v>-600000</v>
      </c>
      <c r="G47" s="167">
        <v>0</v>
      </c>
      <c r="H47" s="119"/>
      <c r="I47" s="119"/>
      <c r="J47" s="119"/>
      <c r="K47" s="119"/>
      <c r="L47" s="119"/>
      <c r="M47" s="119"/>
      <c r="N47" s="119"/>
      <c r="O47" s="119"/>
    </row>
    <row r="48" spans="1:15" ht="20.25" customHeight="1" x14ac:dyDescent="0.2">
      <c r="A48" s="116" t="s">
        <v>123</v>
      </c>
      <c r="B48" s="116"/>
      <c r="C48" s="299"/>
      <c r="D48" s="299"/>
      <c r="E48" s="271">
        <v>12000000</v>
      </c>
      <c r="F48" s="10">
        <v>3500000</v>
      </c>
      <c r="G48" s="321">
        <f>SUM(E48:F48)</f>
        <v>15500000</v>
      </c>
      <c r="H48" s="119"/>
      <c r="I48" s="119"/>
      <c r="J48" s="119"/>
      <c r="K48" s="119"/>
      <c r="L48" s="119"/>
      <c r="M48" s="119"/>
      <c r="N48" s="119"/>
      <c r="O48" s="119"/>
    </row>
    <row r="49" spans="1:15" ht="12.75" customHeight="1" x14ac:dyDescent="0.2">
      <c r="A49" s="101" t="s">
        <v>14</v>
      </c>
      <c r="B49" s="102"/>
      <c r="C49" s="191"/>
      <c r="D49" s="192"/>
      <c r="E49" s="273">
        <v>4217558.6399999997</v>
      </c>
      <c r="F49" s="25">
        <v>6902011.3600000003</v>
      </c>
      <c r="G49" s="193">
        <v>11119570</v>
      </c>
      <c r="H49" s="119"/>
      <c r="I49" s="119"/>
      <c r="J49" s="119"/>
      <c r="K49" s="119"/>
      <c r="L49" s="119"/>
      <c r="M49" s="119"/>
      <c r="N49" s="119"/>
      <c r="O49" s="119"/>
    </row>
    <row r="50" spans="1:15" ht="11.25" customHeight="1" x14ac:dyDescent="0.2">
      <c r="A50" s="100" t="s">
        <v>124</v>
      </c>
      <c r="B50" s="194"/>
      <c r="C50" s="300"/>
      <c r="D50" s="191"/>
      <c r="E50" s="272">
        <v>7782441.3600000003</v>
      </c>
      <c r="F50" s="25">
        <v>-3402011.36</v>
      </c>
      <c r="G50" s="167">
        <v>4380430</v>
      </c>
      <c r="H50" s="119"/>
      <c r="I50" s="119"/>
      <c r="J50" s="119"/>
      <c r="K50" s="119"/>
      <c r="L50" s="119"/>
      <c r="M50" s="119"/>
      <c r="N50" s="119"/>
      <c r="O50" s="119"/>
    </row>
    <row r="51" spans="1:15" ht="20.25" customHeight="1" x14ac:dyDescent="0.2">
      <c r="A51" s="195" t="s">
        <v>106</v>
      </c>
      <c r="B51" s="126"/>
      <c r="C51" s="105"/>
      <c r="D51" s="106"/>
      <c r="E51" s="274">
        <v>6500000</v>
      </c>
      <c r="F51" s="10">
        <v>-6500000</v>
      </c>
      <c r="G51" s="341">
        <v>0</v>
      </c>
      <c r="H51" s="119"/>
      <c r="I51" s="119"/>
      <c r="J51" s="119"/>
      <c r="K51" s="119"/>
      <c r="L51" s="119"/>
      <c r="M51" s="119"/>
      <c r="N51" s="119"/>
      <c r="O51" s="119"/>
    </row>
    <row r="52" spans="1:15" ht="11.25" customHeight="1" x14ac:dyDescent="0.2">
      <c r="A52" s="197" t="s">
        <v>125</v>
      </c>
      <c r="B52" s="64"/>
      <c r="C52" s="198"/>
      <c r="D52" s="199"/>
      <c r="E52" s="275">
        <v>6500000</v>
      </c>
      <c r="F52" s="25">
        <v>-6500000</v>
      </c>
      <c r="G52" s="200">
        <v>0</v>
      </c>
      <c r="H52" s="119"/>
      <c r="I52" s="119"/>
      <c r="J52" s="119"/>
      <c r="K52" s="119"/>
      <c r="L52" s="119"/>
      <c r="M52" s="119"/>
      <c r="N52" s="119"/>
      <c r="O52" s="119"/>
    </row>
    <row r="53" spans="1:15" ht="23.25" customHeight="1" x14ac:dyDescent="0.2">
      <c r="A53" s="201" t="s">
        <v>126</v>
      </c>
      <c r="B53" s="201"/>
      <c r="C53" s="202"/>
      <c r="D53" s="202"/>
      <c r="E53" s="277">
        <v>1910000</v>
      </c>
      <c r="F53" s="12">
        <v>0</v>
      </c>
      <c r="G53" s="12">
        <f>SUM(E53:F53)</f>
        <v>1910000</v>
      </c>
      <c r="H53" s="119"/>
      <c r="I53" s="119"/>
      <c r="J53" s="119"/>
      <c r="K53" s="119"/>
      <c r="L53" s="119"/>
      <c r="M53" s="119"/>
      <c r="N53" s="119"/>
      <c r="O53" s="119"/>
    </row>
    <row r="54" spans="1:15" ht="12" customHeight="1" x14ac:dyDescent="0.2">
      <c r="A54" s="203" t="s">
        <v>60</v>
      </c>
      <c r="B54" s="26"/>
      <c r="C54" s="204"/>
      <c r="D54" s="204"/>
      <c r="E54" s="276">
        <v>1910000</v>
      </c>
      <c r="F54" s="19">
        <v>0</v>
      </c>
      <c r="G54" s="19">
        <v>1910000</v>
      </c>
      <c r="H54" s="119"/>
      <c r="I54" s="119"/>
      <c r="J54" s="119"/>
      <c r="K54" s="119"/>
      <c r="L54" s="119"/>
      <c r="M54" s="119"/>
      <c r="N54" s="119"/>
      <c r="O54" s="119"/>
    </row>
    <row r="55" spans="1:15" ht="22.5" customHeight="1" x14ac:dyDescent="0.2">
      <c r="A55" s="358" t="s">
        <v>32</v>
      </c>
      <c r="B55" s="359"/>
      <c r="C55" s="359"/>
      <c r="D55" s="360"/>
      <c r="E55" s="184">
        <f>SUM(E42,E45,E48,E51,E53)</f>
        <v>31410000</v>
      </c>
      <c r="F55" s="184">
        <f t="shared" ref="F55:G55" si="0">SUM(F42,F45,F48,F51,F53)</f>
        <v>-14000000</v>
      </c>
      <c r="G55" s="184">
        <f t="shared" si="0"/>
        <v>17410000</v>
      </c>
      <c r="H55" s="119"/>
      <c r="I55" s="119"/>
      <c r="J55" s="119"/>
      <c r="K55" s="119"/>
      <c r="L55" s="119"/>
      <c r="M55" s="119"/>
      <c r="N55" s="119"/>
      <c r="O55" s="119"/>
    </row>
    <row r="56" spans="1:15" ht="16.5" customHeight="1" x14ac:dyDescent="0.2">
      <c r="A56" s="205"/>
      <c r="B56" s="35"/>
      <c r="C56" s="35"/>
      <c r="D56" s="35"/>
      <c r="E56" s="206"/>
      <c r="F56" s="206"/>
      <c r="G56" s="300"/>
      <c r="H56" s="119"/>
      <c r="I56" s="119"/>
      <c r="J56" s="119"/>
      <c r="K56" s="119"/>
      <c r="L56" s="119"/>
      <c r="M56" s="119"/>
      <c r="N56" s="119"/>
      <c r="O56" s="119"/>
    </row>
    <row r="57" spans="1:15" ht="20.100000000000001" customHeight="1" x14ac:dyDescent="0.2">
      <c r="A57" s="364" t="s">
        <v>127</v>
      </c>
      <c r="B57" s="364"/>
      <c r="C57" s="364"/>
      <c r="D57" s="364"/>
      <c r="E57" s="364"/>
      <c r="F57" s="364"/>
      <c r="G57" s="300"/>
      <c r="H57" s="119"/>
      <c r="I57" s="119"/>
      <c r="J57" s="119"/>
      <c r="K57" s="119"/>
      <c r="L57" s="119"/>
      <c r="M57" s="119"/>
      <c r="N57" s="119"/>
      <c r="O57" s="119"/>
    </row>
    <row r="58" spans="1:15" ht="20.100000000000001" customHeight="1" x14ac:dyDescent="0.2">
      <c r="A58" s="357" t="s">
        <v>84</v>
      </c>
      <c r="B58" s="357"/>
      <c r="C58" s="357"/>
      <c r="D58" s="357"/>
      <c r="E58" s="295" t="s">
        <v>3</v>
      </c>
      <c r="F58" s="296" t="s">
        <v>128</v>
      </c>
      <c r="G58" s="296" t="s">
        <v>5</v>
      </c>
      <c r="H58" s="119"/>
      <c r="I58" s="119"/>
      <c r="J58" s="119"/>
      <c r="K58" s="119"/>
      <c r="L58" s="119"/>
      <c r="M58" s="119"/>
      <c r="N58" s="119"/>
      <c r="O58" s="119"/>
    </row>
    <row r="59" spans="1:15" ht="19.5" customHeight="1" x14ac:dyDescent="0.2">
      <c r="A59" s="369" t="s">
        <v>98</v>
      </c>
      <c r="B59" s="369"/>
      <c r="C59" s="369"/>
      <c r="D59" s="369"/>
      <c r="E59" s="207">
        <f>E38</f>
        <v>2700000</v>
      </c>
      <c r="F59" s="207">
        <f t="shared" ref="F59:G59" si="1">F38</f>
        <v>-1200000</v>
      </c>
      <c r="G59" s="207">
        <f t="shared" si="1"/>
        <v>1500000</v>
      </c>
      <c r="H59" s="119"/>
      <c r="I59" s="119"/>
      <c r="J59" s="119"/>
      <c r="K59" s="119"/>
      <c r="L59" s="119"/>
      <c r="M59" s="119"/>
      <c r="N59" s="119"/>
      <c r="O59" s="119"/>
    </row>
    <row r="60" spans="1:15" ht="19.5" customHeight="1" x14ac:dyDescent="0.2">
      <c r="A60" s="369" t="s">
        <v>117</v>
      </c>
      <c r="B60" s="369"/>
      <c r="C60" s="369"/>
      <c r="D60" s="369"/>
      <c r="E60" s="208">
        <f>E55</f>
        <v>31410000</v>
      </c>
      <c r="F60" s="208">
        <f t="shared" ref="F60:G60" si="2">F55</f>
        <v>-14000000</v>
      </c>
      <c r="G60" s="208">
        <f t="shared" si="2"/>
        <v>17410000</v>
      </c>
      <c r="H60" s="119"/>
      <c r="I60" s="119"/>
      <c r="J60" s="119"/>
      <c r="K60" s="119"/>
      <c r="L60" s="119"/>
      <c r="M60" s="119"/>
      <c r="N60" s="119"/>
      <c r="O60" s="119"/>
    </row>
    <row r="61" spans="1:15" ht="27" customHeight="1" x14ac:dyDescent="0.2">
      <c r="A61" s="357" t="s">
        <v>129</v>
      </c>
      <c r="B61" s="357"/>
      <c r="C61" s="357"/>
      <c r="D61" s="357"/>
      <c r="E61" s="10">
        <f>SUM(E59:E60)</f>
        <v>34110000</v>
      </c>
      <c r="F61" s="10">
        <f t="shared" ref="F61:G61" si="3">SUM(F59:F60)</f>
        <v>-15200000</v>
      </c>
      <c r="G61" s="10">
        <f t="shared" si="3"/>
        <v>18910000</v>
      </c>
      <c r="H61" s="119"/>
      <c r="I61" s="119"/>
      <c r="J61" s="119"/>
      <c r="K61" s="119"/>
      <c r="L61" s="119"/>
      <c r="M61" s="119"/>
      <c r="N61" s="119"/>
      <c r="O61" s="119"/>
    </row>
    <row r="62" spans="1:15" ht="12.75" customHeight="1" x14ac:dyDescent="0.2">
      <c r="A62" s="205"/>
      <c r="B62" s="205"/>
      <c r="C62" s="205"/>
      <c r="D62" s="205"/>
      <c r="E62" s="76"/>
      <c r="F62" s="206"/>
      <c r="G62" s="300"/>
      <c r="H62" s="119"/>
      <c r="I62" s="119"/>
      <c r="J62" s="119"/>
      <c r="K62" s="119"/>
      <c r="L62" s="119"/>
      <c r="M62" s="119"/>
      <c r="N62" s="119"/>
      <c r="O62" s="119"/>
    </row>
    <row r="63" spans="1:15" ht="13.5" customHeight="1" x14ac:dyDescent="0.2">
      <c r="A63" s="297"/>
      <c r="B63" s="297"/>
      <c r="C63" s="297"/>
      <c r="D63" s="297"/>
      <c r="E63" s="297"/>
      <c r="F63" s="297"/>
      <c r="G63" s="300"/>
      <c r="H63" s="119"/>
      <c r="I63" s="119"/>
      <c r="J63" s="119"/>
      <c r="K63" s="119"/>
      <c r="L63" s="119"/>
      <c r="M63" s="119"/>
      <c r="N63" s="119"/>
      <c r="O63" s="119"/>
    </row>
    <row r="64" spans="1:15" ht="15" customHeight="1" x14ac:dyDescent="0.2">
      <c r="A64" s="357" t="s">
        <v>86</v>
      </c>
      <c r="B64" s="357"/>
      <c r="C64" s="357"/>
      <c r="D64" s="357"/>
      <c r="E64" s="295" t="s">
        <v>3</v>
      </c>
      <c r="F64" s="296" t="s">
        <v>128</v>
      </c>
      <c r="G64" s="296" t="s">
        <v>5</v>
      </c>
    </row>
    <row r="65" spans="1:7" ht="12.75" customHeight="1" x14ac:dyDescent="0.2">
      <c r="A65" s="369" t="s">
        <v>130</v>
      </c>
      <c r="B65" s="369"/>
      <c r="C65" s="369"/>
      <c r="D65" s="369"/>
      <c r="E65" s="209">
        <v>50000</v>
      </c>
      <c r="F65" s="208">
        <v>0</v>
      </c>
      <c r="G65" s="210">
        <v>50000</v>
      </c>
    </row>
    <row r="66" spans="1:7" ht="14.25" customHeight="1" x14ac:dyDescent="0.2">
      <c r="A66" s="136" t="s">
        <v>131</v>
      </c>
      <c r="B66" s="211"/>
      <c r="C66" s="211"/>
      <c r="D66" s="212"/>
      <c r="E66" s="209">
        <v>6927558.6399999997</v>
      </c>
      <c r="F66" s="208">
        <v>7152011.3600000003</v>
      </c>
      <c r="G66" s="210">
        <v>14079570</v>
      </c>
    </row>
    <row r="67" spans="1:7" ht="14.25" customHeight="1" x14ac:dyDescent="0.2">
      <c r="A67" s="136" t="s">
        <v>132</v>
      </c>
      <c r="B67" s="211"/>
      <c r="C67" s="211"/>
      <c r="D67" s="212"/>
      <c r="E67" s="209">
        <v>7782441.3600000003</v>
      </c>
      <c r="F67" s="208">
        <v>-3402011.36</v>
      </c>
      <c r="G67" s="210">
        <v>4380430</v>
      </c>
    </row>
    <row r="68" spans="1:7" x14ac:dyDescent="0.2">
      <c r="A68" s="369" t="s">
        <v>91</v>
      </c>
      <c r="B68" s="369"/>
      <c r="C68" s="369"/>
      <c r="D68" s="369"/>
      <c r="E68" s="209">
        <v>9750000</v>
      </c>
      <c r="F68" s="208">
        <v>-9510000</v>
      </c>
      <c r="G68" s="210">
        <v>240000</v>
      </c>
    </row>
    <row r="69" spans="1:7" ht="14.25" customHeight="1" x14ac:dyDescent="0.2">
      <c r="A69" s="136" t="s">
        <v>133</v>
      </c>
      <c r="B69" s="51"/>
      <c r="C69" s="51"/>
      <c r="D69" s="52"/>
      <c r="E69" s="209">
        <v>9500000</v>
      </c>
      <c r="F69" s="208">
        <v>-9500000</v>
      </c>
      <c r="G69" s="210">
        <v>0</v>
      </c>
    </row>
    <row r="70" spans="1:7" x14ac:dyDescent="0.2">
      <c r="A70" s="136" t="s">
        <v>88</v>
      </c>
      <c r="B70" s="211"/>
      <c r="C70" s="211"/>
      <c r="D70" s="212"/>
      <c r="E70" s="209">
        <v>100000</v>
      </c>
      <c r="F70" s="208">
        <v>-100000</v>
      </c>
      <c r="G70" s="210">
        <v>0</v>
      </c>
    </row>
    <row r="71" spans="1:7" x14ac:dyDescent="0.2">
      <c r="A71" s="136" t="s">
        <v>92</v>
      </c>
      <c r="B71" s="211"/>
      <c r="C71" s="211"/>
      <c r="D71" s="212"/>
      <c r="E71" s="209">
        <v>0</v>
      </c>
      <c r="F71" s="208">
        <v>160000</v>
      </c>
      <c r="G71" s="210">
        <v>160000</v>
      </c>
    </row>
    <row r="72" spans="1:7" ht="24" customHeight="1" x14ac:dyDescent="0.2">
      <c r="A72" s="357" t="s">
        <v>32</v>
      </c>
      <c r="B72" s="357"/>
      <c r="C72" s="357"/>
      <c r="D72" s="357"/>
      <c r="E72" s="10">
        <f>SUM(E65:E71)</f>
        <v>34110000</v>
      </c>
      <c r="F72" s="10">
        <f t="shared" ref="F72:G72" si="4">SUM(F65:F71)</f>
        <v>-15200000</v>
      </c>
      <c r="G72" s="10">
        <f t="shared" si="4"/>
        <v>18910000</v>
      </c>
    </row>
    <row r="73" spans="1:7" x14ac:dyDescent="0.2">
      <c r="A73" s="300"/>
      <c r="B73" s="300"/>
      <c r="C73" s="300"/>
      <c r="D73" s="300"/>
      <c r="E73" s="300"/>
      <c r="F73" s="300"/>
      <c r="G73" s="300"/>
    </row>
    <row r="75" spans="1:7" x14ac:dyDescent="0.2">
      <c r="A75" s="163" t="s">
        <v>93</v>
      </c>
    </row>
    <row r="77" spans="1:7" ht="27" customHeight="1" x14ac:dyDescent="0.2">
      <c r="A77" s="370" t="s">
        <v>242</v>
      </c>
      <c r="B77" s="370"/>
      <c r="C77" s="370"/>
      <c r="D77" s="370"/>
      <c r="E77" s="370"/>
      <c r="F77" s="370"/>
      <c r="G77" s="370"/>
    </row>
    <row r="79" spans="1:7" x14ac:dyDescent="0.2">
      <c r="E79" s="1" t="s">
        <v>94</v>
      </c>
    </row>
    <row r="81" spans="5:5" x14ac:dyDescent="0.2">
      <c r="E81" s="1" t="s">
        <v>95</v>
      </c>
    </row>
  </sheetData>
  <sheetProtection selectLockedCells="1" selectUnlockedCells="1"/>
  <mergeCells count="28">
    <mergeCell ref="A77:G77"/>
    <mergeCell ref="A3:G3"/>
    <mergeCell ref="A4:F4"/>
    <mergeCell ref="A7:F7"/>
    <mergeCell ref="A8:F8"/>
    <mergeCell ref="A12:D13"/>
    <mergeCell ref="E12:E13"/>
    <mergeCell ref="F12:F13"/>
    <mergeCell ref="G12:G13"/>
    <mergeCell ref="A14:D14"/>
    <mergeCell ref="A17:D17"/>
    <mergeCell ref="A19:D19"/>
    <mergeCell ref="A21:D21"/>
    <mergeCell ref="A38:D38"/>
    <mergeCell ref="G40:G41"/>
    <mergeCell ref="A55:D55"/>
    <mergeCell ref="A72:D72"/>
    <mergeCell ref="A58:D58"/>
    <mergeCell ref="A59:D59"/>
    <mergeCell ref="A60:D60"/>
    <mergeCell ref="A61:D61"/>
    <mergeCell ref="A64:D64"/>
    <mergeCell ref="A65:D65"/>
    <mergeCell ref="A57:F57"/>
    <mergeCell ref="A40:D40"/>
    <mergeCell ref="E40:E41"/>
    <mergeCell ref="F40:F41"/>
    <mergeCell ref="A68:D68"/>
  </mergeCells>
  <pageMargins left="0.35416666666666669" right="0.39374999999999999" top="0.98402777777777772" bottom="0.98402777777777772" header="0.51180555555555551" footer="0.51180555555555551"/>
  <pageSetup paperSize="9" firstPageNumber="0" orientation="landscape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P127"/>
  <sheetViews>
    <sheetView topLeftCell="A106" zoomScale="110" zoomScaleNormal="110" workbookViewId="0">
      <selection activeCell="C130" sqref="C130"/>
    </sheetView>
  </sheetViews>
  <sheetFormatPr defaultColWidth="9.140625" defaultRowHeight="12.75" x14ac:dyDescent="0.2"/>
  <cols>
    <col min="1" max="1" width="22.85546875" style="163" customWidth="1"/>
    <col min="2" max="2" width="9.140625" style="163"/>
    <col min="3" max="3" width="19.85546875" style="163" customWidth="1"/>
    <col min="4" max="4" width="16.5703125" style="163" customWidth="1"/>
    <col min="5" max="6" width="16" style="163" customWidth="1"/>
    <col min="7" max="16384" width="9.140625" style="163"/>
  </cols>
  <sheetData>
    <row r="2" spans="1:9" x14ac:dyDescent="0.2">
      <c r="A2" s="35"/>
      <c r="B2" s="35"/>
      <c r="C2" s="35"/>
      <c r="D2" s="35"/>
      <c r="E2" s="1"/>
      <c r="F2" s="1"/>
      <c r="G2" s="1"/>
    </row>
    <row r="3" spans="1:9" x14ac:dyDescent="0.2">
      <c r="A3" s="213" t="s">
        <v>134</v>
      </c>
      <c r="B3" s="1"/>
      <c r="C3" s="1"/>
      <c r="D3" s="1"/>
      <c r="E3" s="1"/>
      <c r="F3" s="1"/>
      <c r="G3" s="1"/>
    </row>
    <row r="4" spans="1:9" x14ac:dyDescent="0.2">
      <c r="A4" s="372" t="s">
        <v>135</v>
      </c>
      <c r="B4" s="372"/>
      <c r="C4" s="372"/>
      <c r="D4" s="372"/>
      <c r="E4" s="372"/>
      <c r="F4" s="372"/>
      <c r="G4" s="1"/>
    </row>
    <row r="5" spans="1:9" x14ac:dyDescent="0.2">
      <c r="A5" s="372" t="s">
        <v>235</v>
      </c>
      <c r="B5" s="372"/>
      <c r="C5" s="372"/>
      <c r="D5" s="372"/>
      <c r="E5" s="372"/>
      <c r="F5" s="372"/>
      <c r="G5" s="1"/>
    </row>
    <row r="7" spans="1:9" ht="6" customHeight="1" x14ac:dyDescent="0.2"/>
    <row r="8" spans="1:9" ht="31.5" customHeight="1" x14ac:dyDescent="0.2">
      <c r="A8" s="394" t="s">
        <v>227</v>
      </c>
      <c r="B8" s="364"/>
      <c r="C8" s="364"/>
      <c r="D8" s="364"/>
      <c r="E8" s="364"/>
      <c r="F8" s="364"/>
      <c r="G8" s="164"/>
      <c r="H8" s="164"/>
      <c r="I8" s="164"/>
    </row>
    <row r="9" spans="1:9" ht="10.5" customHeight="1" x14ac:dyDescent="0.2"/>
    <row r="10" spans="1:9" ht="12.75" customHeight="1" x14ac:dyDescent="0.2">
      <c r="A10" s="395" t="s">
        <v>137</v>
      </c>
      <c r="B10" s="395"/>
      <c r="C10" s="395"/>
      <c r="D10" s="378" t="s">
        <v>3</v>
      </c>
      <c r="E10" s="378" t="s">
        <v>4</v>
      </c>
      <c r="F10" s="379" t="s">
        <v>5</v>
      </c>
    </row>
    <row r="11" spans="1:9" ht="15" customHeight="1" x14ac:dyDescent="0.2">
      <c r="A11" s="395"/>
      <c r="B11" s="395"/>
      <c r="C11" s="395"/>
      <c r="D11" s="378"/>
      <c r="E11" s="378"/>
      <c r="F11" s="379"/>
    </row>
    <row r="12" spans="1:9" ht="20.100000000000001" customHeight="1" x14ac:dyDescent="0.2">
      <c r="A12" s="357" t="s">
        <v>138</v>
      </c>
      <c r="B12" s="357"/>
      <c r="C12" s="357"/>
      <c r="D12" s="10">
        <v>50000</v>
      </c>
      <c r="E12" s="10">
        <v>0</v>
      </c>
      <c r="F12" s="10">
        <v>50000</v>
      </c>
      <c r="G12" s="1"/>
      <c r="I12" s="214"/>
    </row>
    <row r="13" spans="1:9" ht="10.5" customHeight="1" x14ac:dyDescent="0.2">
      <c r="A13" s="15" t="s">
        <v>19</v>
      </c>
      <c r="B13" s="16"/>
      <c r="C13" s="16"/>
      <c r="D13" s="18">
        <v>50000</v>
      </c>
      <c r="E13" s="18">
        <v>0</v>
      </c>
      <c r="F13" s="25">
        <v>50000</v>
      </c>
      <c r="G13" s="1"/>
      <c r="I13" s="214"/>
    </row>
    <row r="14" spans="1:9" ht="20.100000000000001" customHeight="1" x14ac:dyDescent="0.2">
      <c r="A14" s="357" t="s">
        <v>32</v>
      </c>
      <c r="B14" s="357"/>
      <c r="C14" s="357"/>
      <c r="D14" s="10">
        <f>SUM(D12)</f>
        <v>50000</v>
      </c>
      <c r="E14" s="10">
        <f>SUM(E12)</f>
        <v>0</v>
      </c>
      <c r="F14" s="10">
        <f>SUM(F12)</f>
        <v>50000</v>
      </c>
    </row>
    <row r="15" spans="1:9" ht="9.75" customHeight="1" x14ac:dyDescent="0.2">
      <c r="A15" s="396"/>
      <c r="B15" s="396"/>
      <c r="C15" s="396"/>
      <c r="D15" s="396"/>
      <c r="E15" s="396"/>
      <c r="F15" s="396"/>
    </row>
    <row r="16" spans="1:9" ht="16.5" customHeight="1" x14ac:dyDescent="0.2">
      <c r="A16" s="397" t="s">
        <v>139</v>
      </c>
      <c r="B16" s="397"/>
      <c r="C16" s="397"/>
      <c r="D16" s="378" t="s">
        <v>3</v>
      </c>
      <c r="E16" s="378" t="s">
        <v>4</v>
      </c>
      <c r="F16" s="379" t="s">
        <v>5</v>
      </c>
    </row>
    <row r="17" spans="1:12" ht="8.25" customHeight="1" x14ac:dyDescent="0.2">
      <c r="A17" s="397"/>
      <c r="B17" s="397"/>
      <c r="C17" s="397"/>
      <c r="D17" s="378"/>
      <c r="E17" s="378"/>
      <c r="F17" s="379"/>
    </row>
    <row r="18" spans="1:12" ht="21" customHeight="1" x14ac:dyDescent="0.2">
      <c r="A18" s="392" t="s">
        <v>140</v>
      </c>
      <c r="B18" s="392"/>
      <c r="C18" s="392"/>
      <c r="D18" s="352">
        <v>8350000</v>
      </c>
      <c r="E18" s="352">
        <v>0</v>
      </c>
      <c r="F18" s="352">
        <f>SUM(D18:E18)</f>
        <v>8350000</v>
      </c>
      <c r="G18" s="1"/>
    </row>
    <row r="19" spans="1:12" ht="10.5" customHeight="1" x14ac:dyDescent="0.2">
      <c r="A19" s="215" t="s">
        <v>236</v>
      </c>
      <c r="B19" s="216"/>
      <c r="C19" s="216"/>
      <c r="D19" s="292">
        <v>0</v>
      </c>
      <c r="E19" s="19">
        <v>3724575</v>
      </c>
      <c r="F19" s="19">
        <v>3724575</v>
      </c>
      <c r="G19" s="1"/>
    </row>
    <row r="20" spans="1:12" ht="9.75" customHeight="1" x14ac:dyDescent="0.2">
      <c r="A20" s="215" t="s">
        <v>141</v>
      </c>
      <c r="B20" s="216"/>
      <c r="C20" s="216"/>
      <c r="D20" s="292">
        <v>100000</v>
      </c>
      <c r="E20" s="291">
        <v>0</v>
      </c>
      <c r="F20" s="291">
        <v>100000</v>
      </c>
      <c r="G20" s="1"/>
    </row>
    <row r="21" spans="1:12" ht="10.5" customHeight="1" x14ac:dyDescent="0.2">
      <c r="A21" s="215" t="s">
        <v>7</v>
      </c>
      <c r="B21" s="216"/>
      <c r="C21" s="216"/>
      <c r="D21" s="292">
        <v>6741038.0199999996</v>
      </c>
      <c r="E21" s="25">
        <v>-5360613.0199999996</v>
      </c>
      <c r="F21" s="25">
        <v>1380425</v>
      </c>
      <c r="G21" s="1"/>
    </row>
    <row r="22" spans="1:12" ht="10.5" customHeight="1" x14ac:dyDescent="0.2">
      <c r="A22" s="15" t="s">
        <v>105</v>
      </c>
      <c r="B22" s="16"/>
      <c r="C22" s="16"/>
      <c r="D22" s="18">
        <v>8961.98</v>
      </c>
      <c r="E22" s="25">
        <v>1038.02</v>
      </c>
      <c r="F22" s="25">
        <v>10000</v>
      </c>
      <c r="G22" s="1"/>
    </row>
    <row r="23" spans="1:12" ht="9.75" customHeight="1" x14ac:dyDescent="0.2">
      <c r="A23" s="15" t="s">
        <v>142</v>
      </c>
      <c r="B23" s="16"/>
      <c r="C23" s="16"/>
      <c r="D23" s="18">
        <v>1500000</v>
      </c>
      <c r="E23" s="25">
        <v>1635000</v>
      </c>
      <c r="F23" s="25">
        <v>3135000</v>
      </c>
      <c r="G23" s="1"/>
    </row>
    <row r="24" spans="1:12" ht="20.25" customHeight="1" x14ac:dyDescent="0.2">
      <c r="A24" s="88" t="s">
        <v>143</v>
      </c>
      <c r="B24" s="217"/>
      <c r="C24" s="217"/>
      <c r="D24" s="11">
        <v>20000</v>
      </c>
      <c r="E24" s="10">
        <v>5000</v>
      </c>
      <c r="F24" s="10">
        <v>25000</v>
      </c>
      <c r="G24" s="1"/>
    </row>
    <row r="25" spans="1:12" ht="10.5" customHeight="1" x14ac:dyDescent="0.2">
      <c r="A25" s="15" t="s">
        <v>105</v>
      </c>
      <c r="B25" s="16"/>
      <c r="C25" s="16"/>
      <c r="D25" s="18">
        <v>20000</v>
      </c>
      <c r="E25" s="25">
        <v>5000</v>
      </c>
      <c r="F25" s="25">
        <v>25000</v>
      </c>
      <c r="G25" s="1"/>
    </row>
    <row r="26" spans="1:12" ht="20.100000000000001" customHeight="1" x14ac:dyDescent="0.2">
      <c r="A26" s="357" t="s">
        <v>144</v>
      </c>
      <c r="B26" s="357"/>
      <c r="C26" s="357"/>
      <c r="D26" s="10">
        <v>100000</v>
      </c>
      <c r="E26" s="10">
        <v>0</v>
      </c>
      <c r="F26" s="10">
        <f>SUM(D26:E26)</f>
        <v>100000</v>
      </c>
      <c r="G26" s="1"/>
    </row>
    <row r="27" spans="1:12" ht="10.5" customHeight="1" x14ac:dyDescent="0.2">
      <c r="A27" s="15" t="s">
        <v>7</v>
      </c>
      <c r="B27" s="16"/>
      <c r="C27" s="16"/>
      <c r="D27" s="18">
        <v>100000</v>
      </c>
      <c r="E27" s="18">
        <v>0</v>
      </c>
      <c r="F27" s="25">
        <v>100000</v>
      </c>
      <c r="G27" s="1"/>
    </row>
    <row r="28" spans="1:12" ht="22.5" customHeight="1" x14ac:dyDescent="0.2">
      <c r="A28" s="357" t="s">
        <v>32</v>
      </c>
      <c r="B28" s="357"/>
      <c r="C28" s="357"/>
      <c r="D28" s="10">
        <f>SUM(D18,D24,D26)</f>
        <v>8470000</v>
      </c>
      <c r="E28" s="10">
        <f>SUM(E18,E24,E26)</f>
        <v>5000</v>
      </c>
      <c r="F28" s="10">
        <f>SUM(F18,F24,F26)</f>
        <v>8475000</v>
      </c>
    </row>
    <row r="29" spans="1:12" ht="20.100000000000001" customHeight="1" x14ac:dyDescent="0.2">
      <c r="A29" s="393"/>
      <c r="B29" s="393"/>
      <c r="C29" s="393"/>
      <c r="D29" s="393"/>
      <c r="E29" s="393"/>
      <c r="F29" s="393"/>
    </row>
    <row r="30" spans="1:12" ht="19.5" customHeight="1" x14ac:dyDescent="0.2">
      <c r="A30" s="390" t="s">
        <v>145</v>
      </c>
      <c r="B30" s="390"/>
      <c r="C30" s="390"/>
      <c r="D30" s="378" t="s">
        <v>3</v>
      </c>
      <c r="E30" s="378" t="s">
        <v>4</v>
      </c>
      <c r="F30" s="379" t="s">
        <v>5</v>
      </c>
    </row>
    <row r="31" spans="1:12" ht="9.75" customHeight="1" x14ac:dyDescent="0.2">
      <c r="A31" s="390"/>
      <c r="B31" s="390"/>
      <c r="C31" s="390"/>
      <c r="D31" s="378"/>
      <c r="E31" s="378"/>
      <c r="F31" s="379"/>
      <c r="L31" s="218"/>
    </row>
    <row r="32" spans="1:12" ht="20.100000000000001" customHeight="1" x14ac:dyDescent="0.2">
      <c r="A32" s="357" t="s">
        <v>146</v>
      </c>
      <c r="B32" s="357"/>
      <c r="C32" s="357"/>
      <c r="D32" s="10">
        <v>1000000</v>
      </c>
      <c r="E32" s="10">
        <v>-415750</v>
      </c>
      <c r="F32" s="10">
        <f>SUM(D32:E32)</f>
        <v>584250</v>
      </c>
      <c r="G32" s="1"/>
    </row>
    <row r="33" spans="1:16" ht="10.5" customHeight="1" x14ac:dyDescent="0.2">
      <c r="A33" s="15" t="s">
        <v>147</v>
      </c>
      <c r="B33" s="16"/>
      <c r="C33" s="16"/>
      <c r="D33" s="18">
        <v>385000</v>
      </c>
      <c r="E33" s="18">
        <v>-385000</v>
      </c>
      <c r="F33" s="25">
        <v>0</v>
      </c>
      <c r="G33" s="1"/>
    </row>
    <row r="34" spans="1:16" ht="9.75" customHeight="1" x14ac:dyDescent="0.2">
      <c r="A34" s="15" t="s">
        <v>7</v>
      </c>
      <c r="B34" s="16"/>
      <c r="C34" s="16"/>
      <c r="D34" s="18">
        <v>615000</v>
      </c>
      <c r="E34" s="18">
        <v>-30750</v>
      </c>
      <c r="F34" s="25">
        <f>SUM(D34:E34)</f>
        <v>584250</v>
      </c>
      <c r="G34" s="1"/>
    </row>
    <row r="35" spans="1:16" ht="20.100000000000001" customHeight="1" x14ac:dyDescent="0.2">
      <c r="A35" s="357" t="s">
        <v>148</v>
      </c>
      <c r="B35" s="357"/>
      <c r="C35" s="357"/>
      <c r="D35" s="10">
        <v>600000</v>
      </c>
      <c r="E35" s="10">
        <v>200000</v>
      </c>
      <c r="F35" s="10">
        <v>800000</v>
      </c>
      <c r="G35" s="1"/>
    </row>
    <row r="36" spans="1:16" ht="10.5" customHeight="1" x14ac:dyDescent="0.2">
      <c r="A36" s="15" t="s">
        <v>7</v>
      </c>
      <c r="B36" s="16"/>
      <c r="C36" s="16"/>
      <c r="D36" s="18">
        <v>600000</v>
      </c>
      <c r="E36" s="18">
        <v>200000</v>
      </c>
      <c r="F36" s="25">
        <v>800000</v>
      </c>
      <c r="G36" s="1"/>
    </row>
    <row r="37" spans="1:16" ht="20.100000000000001" customHeight="1" x14ac:dyDescent="0.2">
      <c r="A37" s="357" t="s">
        <v>149</v>
      </c>
      <c r="B37" s="357"/>
      <c r="C37" s="357"/>
      <c r="D37" s="10">
        <v>500000</v>
      </c>
      <c r="E37" s="10">
        <v>-100000</v>
      </c>
      <c r="F37" s="10">
        <v>400000</v>
      </c>
      <c r="G37" s="119"/>
      <c r="H37" s="119"/>
      <c r="I37" s="119"/>
      <c r="J37" s="119"/>
      <c r="K37" s="119"/>
      <c r="L37" s="119"/>
      <c r="M37" s="119"/>
      <c r="N37" s="119"/>
      <c r="O37" s="119"/>
      <c r="P37" s="119"/>
    </row>
    <row r="38" spans="1:16" ht="12.75" customHeight="1" x14ac:dyDescent="0.2">
      <c r="A38" s="15" t="s">
        <v>105</v>
      </c>
      <c r="B38" s="16"/>
      <c r="C38" s="16"/>
      <c r="D38" s="18">
        <v>500000</v>
      </c>
      <c r="E38" s="18">
        <v>-100000</v>
      </c>
      <c r="F38" s="25">
        <v>400000</v>
      </c>
      <c r="G38" s="119"/>
      <c r="H38" s="119"/>
      <c r="I38" s="119"/>
      <c r="J38" s="119"/>
      <c r="K38" s="119"/>
      <c r="L38" s="119"/>
      <c r="M38" s="119"/>
      <c r="N38" s="119"/>
      <c r="O38" s="119"/>
      <c r="P38" s="119"/>
    </row>
    <row r="39" spans="1:16" ht="20.100000000000001" customHeight="1" x14ac:dyDescent="0.2">
      <c r="A39" s="319" t="s">
        <v>150</v>
      </c>
      <c r="B39" s="22"/>
      <c r="C39" s="22"/>
      <c r="D39" s="11">
        <v>500000</v>
      </c>
      <c r="E39" s="11">
        <v>100000</v>
      </c>
      <c r="F39" s="10">
        <v>600000</v>
      </c>
      <c r="H39" s="119"/>
      <c r="I39" s="119"/>
      <c r="J39" s="119"/>
      <c r="K39" s="119"/>
      <c r="L39" s="119"/>
      <c r="M39" s="119"/>
      <c r="N39" s="119"/>
      <c r="O39" s="119"/>
      <c r="P39" s="119"/>
    </row>
    <row r="40" spans="1:16" ht="10.5" customHeight="1" x14ac:dyDescent="0.2">
      <c r="A40" s="15" t="s">
        <v>7</v>
      </c>
      <c r="B40" s="16"/>
      <c r="C40" s="16"/>
      <c r="D40" s="18">
        <v>450000</v>
      </c>
      <c r="E40" s="18">
        <v>10000</v>
      </c>
      <c r="F40" s="25">
        <v>550000</v>
      </c>
      <c r="G40" s="119"/>
      <c r="H40" s="119"/>
      <c r="I40" s="119"/>
      <c r="J40" s="119"/>
      <c r="K40" s="119"/>
      <c r="L40" s="119"/>
      <c r="M40" s="119"/>
      <c r="N40" s="119"/>
      <c r="O40" s="119"/>
      <c r="P40" s="119"/>
    </row>
    <row r="41" spans="1:16" ht="10.5" customHeight="1" x14ac:dyDescent="0.2">
      <c r="A41" s="15" t="s">
        <v>151</v>
      </c>
      <c r="B41" s="16"/>
      <c r="C41" s="16"/>
      <c r="D41" s="18">
        <v>50000</v>
      </c>
      <c r="E41" s="18">
        <v>0</v>
      </c>
      <c r="F41" s="25">
        <v>50000</v>
      </c>
      <c r="G41" s="119"/>
      <c r="H41" s="119"/>
      <c r="I41" s="119"/>
      <c r="J41" s="119"/>
      <c r="K41" s="119"/>
      <c r="L41" s="119"/>
      <c r="M41" s="119"/>
      <c r="N41" s="119"/>
      <c r="O41" s="119"/>
      <c r="P41" s="119"/>
    </row>
    <row r="42" spans="1:16" ht="20.25" customHeight="1" x14ac:dyDescent="0.2">
      <c r="A42" s="319" t="s">
        <v>152</v>
      </c>
      <c r="B42" s="22"/>
      <c r="C42" s="22"/>
      <c r="D42" s="11">
        <v>400000</v>
      </c>
      <c r="E42" s="11">
        <v>0</v>
      </c>
      <c r="F42" s="10">
        <v>400000</v>
      </c>
      <c r="G42" s="119"/>
      <c r="H42" s="119"/>
      <c r="I42" s="119"/>
      <c r="J42" s="119"/>
      <c r="K42" s="119"/>
      <c r="L42" s="119"/>
      <c r="M42" s="119"/>
      <c r="N42" s="119"/>
      <c r="O42" s="119"/>
      <c r="P42" s="119"/>
    </row>
    <row r="43" spans="1:16" ht="10.5" customHeight="1" x14ac:dyDescent="0.2">
      <c r="A43" s="15" t="s">
        <v>141</v>
      </c>
      <c r="B43" s="16"/>
      <c r="C43" s="16"/>
      <c r="D43" s="18">
        <v>250000</v>
      </c>
      <c r="E43" s="18">
        <v>0</v>
      </c>
      <c r="F43" s="25">
        <v>250000</v>
      </c>
      <c r="G43" s="119"/>
      <c r="H43" s="119"/>
      <c r="I43" s="119"/>
      <c r="J43" s="119"/>
      <c r="K43" s="119"/>
      <c r="L43" s="119"/>
      <c r="M43" s="119"/>
      <c r="N43" s="119"/>
      <c r="O43" s="119"/>
      <c r="P43" s="119"/>
    </row>
    <row r="44" spans="1:16" ht="10.5" customHeight="1" x14ac:dyDescent="0.2">
      <c r="A44" s="15" t="s">
        <v>7</v>
      </c>
      <c r="B44" s="16"/>
      <c r="C44" s="16"/>
      <c r="D44" s="18">
        <v>150000</v>
      </c>
      <c r="E44" s="18">
        <v>0</v>
      </c>
      <c r="F44" s="25">
        <v>150000</v>
      </c>
      <c r="G44" s="119"/>
      <c r="H44" s="119"/>
      <c r="I44" s="119"/>
      <c r="J44" s="119"/>
      <c r="K44" s="119"/>
      <c r="L44" s="119"/>
      <c r="M44" s="119"/>
      <c r="N44" s="119"/>
      <c r="O44" s="119"/>
      <c r="P44" s="119"/>
    </row>
    <row r="45" spans="1:16" ht="20.25" customHeight="1" x14ac:dyDescent="0.2">
      <c r="A45" s="357" t="s">
        <v>153</v>
      </c>
      <c r="B45" s="357"/>
      <c r="C45" s="357"/>
      <c r="D45" s="10">
        <v>500000</v>
      </c>
      <c r="E45" s="10">
        <v>-300000</v>
      </c>
      <c r="F45" s="10">
        <v>200000</v>
      </c>
      <c r="G45" s="119"/>
      <c r="H45" s="119"/>
      <c r="I45" s="119"/>
      <c r="J45" s="119"/>
      <c r="K45" s="119"/>
      <c r="L45" s="119"/>
      <c r="M45" s="119"/>
      <c r="N45" s="119"/>
      <c r="O45" s="119"/>
      <c r="P45" s="119"/>
    </row>
    <row r="46" spans="1:16" ht="10.5" customHeight="1" x14ac:dyDescent="0.2">
      <c r="A46" s="15" t="s">
        <v>19</v>
      </c>
      <c r="B46" s="16"/>
      <c r="C46" s="16"/>
      <c r="D46" s="18">
        <v>500000</v>
      </c>
      <c r="E46" s="18">
        <v>-300000</v>
      </c>
      <c r="F46" s="25">
        <v>200000</v>
      </c>
      <c r="G46" s="119"/>
      <c r="H46" s="119"/>
      <c r="I46" s="119"/>
      <c r="J46" s="119"/>
      <c r="K46" s="119"/>
      <c r="L46" s="119"/>
      <c r="M46" s="119"/>
      <c r="N46" s="119"/>
      <c r="O46" s="119"/>
      <c r="P46" s="119"/>
    </row>
    <row r="47" spans="1:16" ht="20.100000000000001" customHeight="1" x14ac:dyDescent="0.2">
      <c r="A47" s="319" t="s">
        <v>154</v>
      </c>
      <c r="B47" s="22"/>
      <c r="C47" s="22"/>
      <c r="D47" s="11">
        <v>700000</v>
      </c>
      <c r="E47" s="11">
        <v>0</v>
      </c>
      <c r="F47" s="10">
        <v>700000</v>
      </c>
      <c r="H47" s="119"/>
      <c r="I47" s="119"/>
      <c r="J47" s="119"/>
      <c r="K47" s="119"/>
      <c r="L47" s="119"/>
      <c r="M47" s="119"/>
      <c r="N47" s="119"/>
      <c r="O47" s="119"/>
      <c r="P47" s="119"/>
    </row>
    <row r="48" spans="1:16" ht="9.75" customHeight="1" x14ac:dyDescent="0.2">
      <c r="A48" s="15" t="s">
        <v>14</v>
      </c>
      <c r="B48" s="16"/>
      <c r="C48" s="16"/>
      <c r="D48" s="18">
        <v>350000</v>
      </c>
      <c r="E48" s="18">
        <v>0</v>
      </c>
      <c r="F48" s="25">
        <v>350000</v>
      </c>
      <c r="G48" s="119"/>
      <c r="H48" s="119"/>
      <c r="I48" s="119"/>
      <c r="J48" s="119"/>
      <c r="K48" s="119"/>
      <c r="L48" s="119"/>
      <c r="M48" s="119"/>
      <c r="N48" s="119"/>
      <c r="O48" s="119"/>
      <c r="P48" s="119"/>
    </row>
    <row r="49" spans="1:16" ht="9.75" customHeight="1" x14ac:dyDescent="0.2">
      <c r="A49" s="15" t="s">
        <v>155</v>
      </c>
      <c r="B49" s="16"/>
      <c r="C49" s="16"/>
      <c r="D49" s="18">
        <v>350000</v>
      </c>
      <c r="E49" s="18">
        <v>-100000</v>
      </c>
      <c r="F49" s="25">
        <v>250000</v>
      </c>
      <c r="G49" s="119"/>
      <c r="H49" s="119"/>
      <c r="I49" s="119"/>
      <c r="J49" s="119"/>
      <c r="K49" s="119"/>
      <c r="L49" s="119"/>
      <c r="M49" s="119"/>
      <c r="N49" s="119"/>
      <c r="O49" s="119"/>
      <c r="P49" s="119"/>
    </row>
    <row r="50" spans="1:16" ht="9.75" customHeight="1" x14ac:dyDescent="0.2">
      <c r="A50" s="15" t="s">
        <v>220</v>
      </c>
      <c r="B50" s="16"/>
      <c r="C50" s="16"/>
      <c r="D50" s="18">
        <v>0</v>
      </c>
      <c r="E50" s="18">
        <v>100000</v>
      </c>
      <c r="F50" s="25">
        <v>100000</v>
      </c>
      <c r="G50" s="119"/>
      <c r="H50" s="119"/>
      <c r="I50" s="119"/>
      <c r="J50" s="119"/>
      <c r="K50" s="119"/>
      <c r="L50" s="119"/>
      <c r="M50" s="119"/>
      <c r="N50" s="119"/>
      <c r="O50" s="119"/>
      <c r="P50" s="119"/>
    </row>
    <row r="51" spans="1:16" ht="20.100000000000001" customHeight="1" x14ac:dyDescent="0.2">
      <c r="A51" s="357" t="s">
        <v>156</v>
      </c>
      <c r="B51" s="357"/>
      <c r="C51" s="357"/>
      <c r="D51" s="10">
        <v>700000</v>
      </c>
      <c r="E51" s="10">
        <v>100000</v>
      </c>
      <c r="F51" s="10">
        <v>800000</v>
      </c>
      <c r="G51" s="119"/>
      <c r="H51" s="119"/>
      <c r="I51" s="119"/>
      <c r="J51" s="119"/>
      <c r="K51" s="119"/>
      <c r="L51" s="119"/>
      <c r="M51" s="119"/>
      <c r="N51" s="119"/>
      <c r="O51" s="119"/>
      <c r="P51" s="119"/>
    </row>
    <row r="52" spans="1:16" ht="10.5" customHeight="1" x14ac:dyDescent="0.2">
      <c r="A52" s="15" t="s">
        <v>7</v>
      </c>
      <c r="B52" s="16"/>
      <c r="C52" s="16"/>
      <c r="D52" s="18">
        <v>650000</v>
      </c>
      <c r="E52" s="18">
        <v>100000</v>
      </c>
      <c r="F52" s="25">
        <v>750000</v>
      </c>
      <c r="G52" s="119"/>
      <c r="H52" s="119"/>
      <c r="I52" s="119"/>
      <c r="J52" s="119"/>
      <c r="K52" s="119"/>
      <c r="L52" s="119"/>
      <c r="M52" s="119"/>
      <c r="N52" s="119"/>
      <c r="O52" s="119"/>
      <c r="P52" s="119"/>
    </row>
    <row r="53" spans="1:16" ht="11.25" customHeight="1" x14ac:dyDescent="0.2">
      <c r="A53" s="15" t="s">
        <v>141</v>
      </c>
      <c r="B53" s="16"/>
      <c r="C53" s="16"/>
      <c r="D53" s="18">
        <v>50000</v>
      </c>
      <c r="E53" s="18">
        <v>0</v>
      </c>
      <c r="F53" s="25">
        <v>50000</v>
      </c>
      <c r="G53" s="119"/>
      <c r="H53" s="119"/>
      <c r="I53" s="119"/>
      <c r="J53" s="119"/>
      <c r="K53" s="119"/>
      <c r="L53" s="119"/>
      <c r="M53" s="119"/>
      <c r="N53" s="119"/>
      <c r="O53" s="119"/>
      <c r="P53" s="119"/>
    </row>
    <row r="54" spans="1:16" ht="24" customHeight="1" x14ac:dyDescent="0.2">
      <c r="A54" s="357" t="s">
        <v>32</v>
      </c>
      <c r="B54" s="357"/>
      <c r="C54" s="357"/>
      <c r="D54" s="10">
        <f>SUM(D32,D35,D37,D39,D42,D45,D47,D51)</f>
        <v>4900000</v>
      </c>
      <c r="E54" s="10">
        <f>SUM(E32,E35,E37,E39,E42,E45,E47,E51)</f>
        <v>-415750</v>
      </c>
      <c r="F54" s="10">
        <f>SUM(F32,F35,F37,F39,F42,F45,F47,F51)</f>
        <v>4484250</v>
      </c>
      <c r="G54" s="119"/>
      <c r="H54" s="119"/>
      <c r="I54" s="119"/>
      <c r="J54" s="119"/>
      <c r="K54" s="119"/>
      <c r="L54" s="119"/>
      <c r="M54" s="119"/>
      <c r="N54" s="119"/>
      <c r="O54" s="119"/>
      <c r="P54" s="119"/>
    </row>
    <row r="55" spans="1:16" ht="20.100000000000001" customHeight="1" x14ac:dyDescent="0.2">
      <c r="A55" s="391"/>
      <c r="B55" s="391"/>
      <c r="C55" s="391"/>
      <c r="D55" s="391"/>
      <c r="E55" s="391"/>
      <c r="F55" s="391"/>
      <c r="G55" s="119"/>
      <c r="H55" s="119"/>
      <c r="I55" s="119"/>
      <c r="J55" s="119"/>
      <c r="K55" s="119"/>
      <c r="L55" s="119"/>
      <c r="M55" s="119"/>
      <c r="N55" s="119"/>
      <c r="O55" s="119"/>
      <c r="P55" s="119"/>
    </row>
    <row r="56" spans="1:16" ht="11.25" customHeight="1" x14ac:dyDescent="0.2">
      <c r="A56" s="390" t="s">
        <v>157</v>
      </c>
      <c r="B56" s="390"/>
      <c r="C56" s="390"/>
      <c r="D56" s="378" t="s">
        <v>3</v>
      </c>
      <c r="E56" s="378" t="s">
        <v>4</v>
      </c>
      <c r="F56" s="379" t="s">
        <v>5</v>
      </c>
      <c r="G56" s="119"/>
      <c r="H56" s="119"/>
      <c r="I56" s="34"/>
      <c r="J56" s="119"/>
      <c r="K56" s="119"/>
      <c r="L56" s="119"/>
      <c r="M56" s="119"/>
      <c r="N56" s="119"/>
      <c r="O56" s="119"/>
      <c r="P56" s="119"/>
    </row>
    <row r="57" spans="1:16" ht="16.5" customHeight="1" x14ac:dyDescent="0.2">
      <c r="A57" s="390"/>
      <c r="B57" s="390"/>
      <c r="C57" s="390"/>
      <c r="D57" s="378"/>
      <c r="E57" s="378"/>
      <c r="F57" s="379"/>
      <c r="G57" s="119"/>
      <c r="H57" s="119"/>
      <c r="I57" s="34"/>
      <c r="J57" s="119"/>
      <c r="K57" s="119"/>
      <c r="L57" s="119"/>
      <c r="M57" s="119"/>
      <c r="N57" s="119"/>
      <c r="O57" s="119"/>
      <c r="P57" s="119"/>
    </row>
    <row r="58" spans="1:16" ht="21.75" customHeight="1" x14ac:dyDescent="0.2">
      <c r="A58" s="390" t="s">
        <v>158</v>
      </c>
      <c r="B58" s="390"/>
      <c r="C58" s="390"/>
      <c r="D58" s="10">
        <v>600000</v>
      </c>
      <c r="E58" s="10">
        <v>-30000</v>
      </c>
      <c r="F58" s="10">
        <v>570000</v>
      </c>
      <c r="G58" s="119"/>
      <c r="H58" s="119"/>
      <c r="I58" s="34"/>
      <c r="J58" s="119"/>
      <c r="K58" s="119"/>
      <c r="L58" s="119"/>
      <c r="M58" s="119"/>
      <c r="N58" s="119"/>
      <c r="O58" s="119"/>
      <c r="P58" s="119"/>
    </row>
    <row r="59" spans="1:16" ht="10.5" customHeight="1" x14ac:dyDescent="0.2">
      <c r="A59" s="15" t="s">
        <v>7</v>
      </c>
      <c r="B59" s="16"/>
      <c r="C59" s="16"/>
      <c r="D59" s="18">
        <v>600000</v>
      </c>
      <c r="E59" s="18">
        <v>-30000</v>
      </c>
      <c r="F59" s="25">
        <v>570000</v>
      </c>
      <c r="G59" s="119"/>
      <c r="H59" s="119"/>
      <c r="I59" s="34"/>
      <c r="J59" s="119"/>
      <c r="K59" s="119"/>
      <c r="L59" s="119"/>
      <c r="M59" s="119"/>
      <c r="N59" s="119"/>
      <c r="O59" s="119"/>
      <c r="P59" s="119"/>
    </row>
    <row r="60" spans="1:16" ht="21" customHeight="1" x14ac:dyDescent="0.2">
      <c r="A60" s="390" t="s">
        <v>32</v>
      </c>
      <c r="B60" s="390"/>
      <c r="C60" s="390"/>
      <c r="D60" s="10">
        <f>SUM(D58)</f>
        <v>600000</v>
      </c>
      <c r="E60" s="10">
        <f>SUM(E58)</f>
        <v>-30000</v>
      </c>
      <c r="F60" s="10">
        <f>SUM(F58)</f>
        <v>570000</v>
      </c>
      <c r="G60" s="119"/>
      <c r="H60" s="119"/>
      <c r="I60" s="34"/>
      <c r="J60" s="119"/>
      <c r="K60" s="119"/>
      <c r="L60" s="119"/>
      <c r="M60" s="119"/>
      <c r="N60" s="119"/>
      <c r="O60" s="119"/>
      <c r="P60" s="119"/>
    </row>
    <row r="61" spans="1:16" ht="20.100000000000001" customHeight="1" x14ac:dyDescent="0.2">
      <c r="A61" s="88"/>
      <c r="B61" s="217"/>
      <c r="C61" s="217"/>
      <c r="D61" s="196"/>
      <c r="E61" s="219"/>
      <c r="F61" s="220"/>
      <c r="G61" s="119"/>
      <c r="H61" s="119"/>
      <c r="I61" s="119"/>
      <c r="J61" s="119"/>
      <c r="K61" s="119"/>
      <c r="L61" s="119"/>
      <c r="M61" s="119"/>
      <c r="N61" s="119"/>
      <c r="O61" s="119"/>
      <c r="P61" s="119"/>
    </row>
    <row r="62" spans="1:16" ht="9.75" customHeight="1" x14ac:dyDescent="0.2">
      <c r="A62" s="390" t="s">
        <v>159</v>
      </c>
      <c r="B62" s="390"/>
      <c r="C62" s="390"/>
      <c r="D62" s="378" t="s">
        <v>3</v>
      </c>
      <c r="E62" s="378" t="s">
        <v>4</v>
      </c>
      <c r="F62" s="379" t="s">
        <v>5</v>
      </c>
      <c r="G62" s="119"/>
      <c r="H62" s="119"/>
      <c r="I62" s="119"/>
      <c r="J62" s="119"/>
      <c r="K62" s="119"/>
      <c r="L62" s="119"/>
      <c r="M62" s="119"/>
      <c r="N62" s="119"/>
      <c r="O62" s="119"/>
      <c r="P62" s="119"/>
    </row>
    <row r="63" spans="1:16" ht="17.25" customHeight="1" x14ac:dyDescent="0.2">
      <c r="A63" s="390"/>
      <c r="B63" s="390"/>
      <c r="C63" s="390"/>
      <c r="D63" s="378"/>
      <c r="E63" s="378"/>
      <c r="F63" s="379"/>
      <c r="G63" s="119"/>
      <c r="H63" s="119"/>
      <c r="I63" s="119"/>
      <c r="J63" s="119"/>
      <c r="K63" s="119"/>
      <c r="L63" s="119"/>
      <c r="M63" s="119"/>
      <c r="N63" s="119"/>
      <c r="O63" s="119"/>
      <c r="P63" s="119"/>
    </row>
    <row r="64" spans="1:16" ht="19.5" customHeight="1" x14ac:dyDescent="0.2">
      <c r="A64" s="357" t="s">
        <v>160</v>
      </c>
      <c r="B64" s="357"/>
      <c r="C64" s="357"/>
      <c r="D64" s="10">
        <v>2000000</v>
      </c>
      <c r="E64" s="10">
        <v>0</v>
      </c>
      <c r="F64" s="10">
        <v>2000000</v>
      </c>
      <c r="G64" s="119"/>
      <c r="H64" s="119"/>
      <c r="I64" s="119"/>
      <c r="J64" s="119"/>
      <c r="K64" s="119"/>
      <c r="L64" s="119"/>
      <c r="M64" s="119"/>
      <c r="N64" s="119"/>
      <c r="O64" s="119"/>
      <c r="P64" s="119"/>
    </row>
    <row r="65" spans="1:16" ht="11.25" customHeight="1" x14ac:dyDescent="0.2">
      <c r="A65" s="15" t="s">
        <v>161</v>
      </c>
      <c r="B65" s="16"/>
      <c r="C65" s="16"/>
      <c r="D65" s="18">
        <v>100000</v>
      </c>
      <c r="E65" s="18">
        <v>0</v>
      </c>
      <c r="F65" s="25">
        <v>100000</v>
      </c>
      <c r="G65" s="119"/>
      <c r="H65" s="119"/>
      <c r="I65" s="119"/>
      <c r="J65" s="119"/>
      <c r="K65" s="119"/>
      <c r="L65" s="119"/>
      <c r="M65" s="119"/>
      <c r="N65" s="119"/>
      <c r="O65" s="119"/>
      <c r="P65" s="119"/>
    </row>
    <row r="66" spans="1:16" ht="12" customHeight="1" x14ac:dyDescent="0.2">
      <c r="A66" s="15" t="s">
        <v>162</v>
      </c>
      <c r="B66" s="16"/>
      <c r="C66" s="16"/>
      <c r="D66" s="18">
        <v>1900000</v>
      </c>
      <c r="E66" s="18">
        <v>0</v>
      </c>
      <c r="F66" s="25">
        <v>1900000</v>
      </c>
      <c r="G66" s="119"/>
      <c r="H66" s="119"/>
      <c r="I66" s="119"/>
      <c r="J66" s="119"/>
      <c r="K66" s="119"/>
      <c r="L66" s="119"/>
      <c r="M66" s="119"/>
      <c r="N66" s="119"/>
      <c r="O66" s="119"/>
      <c r="P66" s="119"/>
    </row>
    <row r="67" spans="1:16" ht="19.5" customHeight="1" x14ac:dyDescent="0.2">
      <c r="A67" s="357" t="s">
        <v>163</v>
      </c>
      <c r="B67" s="357"/>
      <c r="C67" s="357"/>
      <c r="D67" s="10">
        <v>3000000</v>
      </c>
      <c r="E67" s="10">
        <v>-1000000</v>
      </c>
      <c r="F67" s="10">
        <v>2000000</v>
      </c>
      <c r="G67" s="119"/>
      <c r="H67" s="119"/>
      <c r="I67" s="119"/>
      <c r="J67" s="119"/>
      <c r="K67" s="119"/>
      <c r="L67" s="119"/>
      <c r="M67" s="119"/>
      <c r="N67" s="119"/>
      <c r="O67" s="119"/>
      <c r="P67" s="119"/>
    </row>
    <row r="68" spans="1:16" ht="9.75" customHeight="1" x14ac:dyDescent="0.2">
      <c r="A68" s="15" t="s">
        <v>7</v>
      </c>
      <c r="B68" s="16"/>
      <c r="C68" s="16"/>
      <c r="D68" s="18">
        <v>3000000</v>
      </c>
      <c r="E68" s="18">
        <v>-100000</v>
      </c>
      <c r="F68" s="25">
        <v>2000000</v>
      </c>
      <c r="G68" s="1"/>
    </row>
    <row r="69" spans="1:16" ht="18.75" customHeight="1" x14ac:dyDescent="0.2">
      <c r="A69" s="357" t="s">
        <v>164</v>
      </c>
      <c r="B69" s="357"/>
      <c r="C69" s="357"/>
      <c r="D69" s="10">
        <v>500000</v>
      </c>
      <c r="E69" s="10">
        <v>0</v>
      </c>
      <c r="F69" s="10">
        <v>500000</v>
      </c>
    </row>
    <row r="70" spans="1:16" ht="10.5" customHeight="1" x14ac:dyDescent="0.2">
      <c r="A70" s="15" t="s">
        <v>162</v>
      </c>
      <c r="B70" s="16"/>
      <c r="C70" s="16"/>
      <c r="D70" s="18">
        <v>500000</v>
      </c>
      <c r="E70" s="18">
        <v>0</v>
      </c>
      <c r="F70" s="25">
        <v>500000</v>
      </c>
    </row>
    <row r="71" spans="1:16" ht="21" customHeight="1" x14ac:dyDescent="0.2">
      <c r="A71" s="357" t="s">
        <v>32</v>
      </c>
      <c r="B71" s="357"/>
      <c r="C71" s="357"/>
      <c r="D71" s="10">
        <f>SUM(D64,D67,D69)</f>
        <v>5500000</v>
      </c>
      <c r="E71" s="10">
        <f>SUM(E64,E67,E69)</f>
        <v>-1000000</v>
      </c>
      <c r="F71" s="10">
        <f>SUM(F64,F67,F69)</f>
        <v>4500000</v>
      </c>
    </row>
    <row r="72" spans="1:16" ht="15" customHeight="1" x14ac:dyDescent="0.2">
      <c r="A72" s="315"/>
      <c r="B72" s="221"/>
      <c r="C72" s="221"/>
      <c r="D72" s="221"/>
      <c r="E72" s="222"/>
      <c r="F72" s="315"/>
      <c r="G72" s="1"/>
    </row>
    <row r="73" spans="1:16" ht="21" customHeight="1" x14ac:dyDescent="0.2">
      <c r="A73" s="390" t="s">
        <v>165</v>
      </c>
      <c r="B73" s="390"/>
      <c r="C73" s="390"/>
      <c r="D73" s="378" t="s">
        <v>3</v>
      </c>
      <c r="E73" s="378" t="s">
        <v>4</v>
      </c>
      <c r="F73" s="379" t="s">
        <v>5</v>
      </c>
      <c r="G73" s="1"/>
    </row>
    <row r="74" spans="1:16" ht="11.25" customHeight="1" x14ac:dyDescent="0.2">
      <c r="A74" s="390"/>
      <c r="B74" s="390"/>
      <c r="C74" s="390"/>
      <c r="D74" s="378"/>
      <c r="E74" s="378"/>
      <c r="F74" s="379"/>
      <c r="G74" s="1"/>
    </row>
    <row r="75" spans="1:16" ht="21" customHeight="1" x14ac:dyDescent="0.2">
      <c r="A75" s="390" t="s">
        <v>166</v>
      </c>
      <c r="B75" s="390"/>
      <c r="C75" s="390"/>
      <c r="D75" s="353">
        <v>20000</v>
      </c>
      <c r="E75" s="353">
        <v>80000</v>
      </c>
      <c r="F75" s="354">
        <v>100000</v>
      </c>
      <c r="G75" s="1"/>
    </row>
    <row r="76" spans="1:16" ht="12" customHeight="1" x14ac:dyDescent="0.2">
      <c r="A76" s="28" t="s">
        <v>57</v>
      </c>
      <c r="B76" s="223"/>
      <c r="C76" s="223"/>
      <c r="D76" s="29">
        <v>20000</v>
      </c>
      <c r="E76" s="29">
        <v>80000</v>
      </c>
      <c r="F76" s="50">
        <v>100000</v>
      </c>
      <c r="G76" s="1"/>
    </row>
    <row r="77" spans="1:16" ht="10.5" customHeight="1" x14ac:dyDescent="0.2">
      <c r="A77" s="224" t="s">
        <v>167</v>
      </c>
      <c r="B77" s="225"/>
      <c r="C77" s="225"/>
      <c r="D77" s="388">
        <v>100000</v>
      </c>
      <c r="E77" s="388">
        <v>60750</v>
      </c>
      <c r="F77" s="388">
        <v>160750</v>
      </c>
      <c r="G77" s="1"/>
    </row>
    <row r="78" spans="1:16" ht="12" customHeight="1" x14ac:dyDescent="0.2">
      <c r="A78" s="226" t="s">
        <v>168</v>
      </c>
      <c r="B78" s="227"/>
      <c r="C78" s="227"/>
      <c r="D78" s="389"/>
      <c r="E78" s="389"/>
      <c r="F78" s="389"/>
      <c r="G78" s="1"/>
    </row>
    <row r="79" spans="1:16" ht="12" customHeight="1" x14ac:dyDescent="0.2">
      <c r="A79" s="60" t="s">
        <v>19</v>
      </c>
      <c r="B79" s="34"/>
      <c r="C79" s="34"/>
      <c r="D79" s="228">
        <v>100000</v>
      </c>
      <c r="E79" s="228">
        <v>60750</v>
      </c>
      <c r="F79" s="229">
        <v>160750</v>
      </c>
      <c r="G79" s="1"/>
    </row>
    <row r="80" spans="1:16" ht="9.75" customHeight="1" x14ac:dyDescent="0.2">
      <c r="A80" s="224" t="s">
        <v>169</v>
      </c>
      <c r="B80" s="225"/>
      <c r="C80" s="225"/>
      <c r="D80" s="388">
        <v>200000</v>
      </c>
      <c r="E80" s="388">
        <v>0</v>
      </c>
      <c r="F80" s="388">
        <v>200000</v>
      </c>
      <c r="G80" s="1"/>
    </row>
    <row r="81" spans="1:10" ht="12.75" customHeight="1" x14ac:dyDescent="0.2">
      <c r="A81" s="226" t="s">
        <v>170</v>
      </c>
      <c r="B81" s="227"/>
      <c r="C81" s="227"/>
      <c r="D81" s="389"/>
      <c r="E81" s="389"/>
      <c r="F81" s="389"/>
      <c r="G81" s="1"/>
    </row>
    <row r="82" spans="1:10" ht="12" customHeight="1" x14ac:dyDescent="0.2">
      <c r="A82" s="60" t="s">
        <v>7</v>
      </c>
      <c r="B82" s="34"/>
      <c r="C82" s="34"/>
      <c r="D82" s="228">
        <v>200000</v>
      </c>
      <c r="E82" s="228">
        <v>0</v>
      </c>
      <c r="F82" s="229">
        <v>200000</v>
      </c>
      <c r="G82" s="1"/>
    </row>
    <row r="83" spans="1:10" ht="11.25" customHeight="1" x14ac:dyDescent="0.2">
      <c r="A83" s="384" t="s">
        <v>171</v>
      </c>
      <c r="B83" s="384"/>
      <c r="C83" s="384"/>
      <c r="D83" s="385">
        <v>100000</v>
      </c>
      <c r="E83" s="385">
        <v>20000</v>
      </c>
      <c r="F83" s="385">
        <v>120000</v>
      </c>
      <c r="G83" s="1"/>
    </row>
    <row r="84" spans="1:10" ht="9.75" customHeight="1" x14ac:dyDescent="0.2">
      <c r="A84" s="312" t="s">
        <v>172</v>
      </c>
      <c r="B84" s="313"/>
      <c r="C84" s="313"/>
      <c r="D84" s="386"/>
      <c r="E84" s="386"/>
      <c r="F84" s="386"/>
      <c r="G84" s="1"/>
    </row>
    <row r="85" spans="1:10" ht="9.75" customHeight="1" x14ac:dyDescent="0.2">
      <c r="A85" s="215" t="s">
        <v>7</v>
      </c>
      <c r="B85" s="216"/>
      <c r="C85" s="216"/>
      <c r="D85" s="292">
        <v>100000</v>
      </c>
      <c r="E85" s="292">
        <v>20000</v>
      </c>
      <c r="F85" s="291">
        <v>120000</v>
      </c>
    </row>
    <row r="86" spans="1:10" ht="21" customHeight="1" x14ac:dyDescent="0.2">
      <c r="A86" s="312" t="s">
        <v>173</v>
      </c>
      <c r="B86" s="313"/>
      <c r="C86" s="313"/>
      <c r="D86" s="11">
        <v>250000</v>
      </c>
      <c r="E86" s="11">
        <v>0</v>
      </c>
      <c r="F86" s="321">
        <v>250000</v>
      </c>
      <c r="G86" s="1"/>
      <c r="J86" s="163" t="s">
        <v>174</v>
      </c>
    </row>
    <row r="87" spans="1:10" ht="10.5" customHeight="1" x14ac:dyDescent="0.2">
      <c r="A87" s="215" t="s">
        <v>19</v>
      </c>
      <c r="B87" s="216"/>
      <c r="C87" s="216"/>
      <c r="D87" s="292">
        <v>250000</v>
      </c>
      <c r="E87" s="292">
        <v>0</v>
      </c>
      <c r="F87" s="180">
        <v>250000</v>
      </c>
    </row>
    <row r="88" spans="1:10" ht="20.25" customHeight="1" x14ac:dyDescent="0.2">
      <c r="A88" s="357" t="s">
        <v>32</v>
      </c>
      <c r="B88" s="357"/>
      <c r="C88" s="357"/>
      <c r="D88" s="10">
        <f>SUM(D75,D77,D80,D83,D86)</f>
        <v>670000</v>
      </c>
      <c r="E88" s="10">
        <f>SUM(E75,E77,E80,E83,E86)</f>
        <v>160750</v>
      </c>
      <c r="F88" s="10">
        <f>SUM(F75,F77,F80,F83,F86)</f>
        <v>830750</v>
      </c>
    </row>
    <row r="89" spans="1:10" ht="16.5" customHeight="1" x14ac:dyDescent="0.2">
      <c r="A89" s="230"/>
      <c r="B89" s="104"/>
      <c r="C89" s="230"/>
      <c r="D89" s="231"/>
      <c r="E89" s="184"/>
      <c r="F89" s="184"/>
    </row>
    <row r="90" spans="1:10" ht="15.75" x14ac:dyDescent="0.2">
      <c r="A90" s="123" t="s">
        <v>175</v>
      </c>
      <c r="B90" s="124"/>
      <c r="C90" s="125"/>
      <c r="D90" s="232" t="s">
        <v>3</v>
      </c>
      <c r="E90" s="232" t="s">
        <v>176</v>
      </c>
      <c r="F90" s="233" t="s">
        <v>5</v>
      </c>
      <c r="G90" s="234"/>
    </row>
    <row r="91" spans="1:10" ht="18.75" customHeight="1" x14ac:dyDescent="0.2">
      <c r="A91" s="116" t="s">
        <v>177</v>
      </c>
      <c r="B91" s="100"/>
      <c r="C91" s="118"/>
      <c r="D91" s="355">
        <v>400000</v>
      </c>
      <c r="E91" s="10">
        <v>-150000</v>
      </c>
      <c r="F91" s="11">
        <v>250000</v>
      </c>
      <c r="G91" s="235"/>
    </row>
    <row r="92" spans="1:10" ht="12" customHeight="1" x14ac:dyDescent="0.2">
      <c r="A92" s="78" t="s">
        <v>80</v>
      </c>
      <c r="B92" s="126"/>
      <c r="C92" s="126"/>
      <c r="D92" s="236">
        <v>400000</v>
      </c>
      <c r="E92" s="25">
        <v>-150000</v>
      </c>
      <c r="F92" s="18">
        <v>250000</v>
      </c>
      <c r="G92" s="237"/>
    </row>
    <row r="93" spans="1:10" ht="21" customHeight="1" x14ac:dyDescent="0.2">
      <c r="A93" s="84" t="s">
        <v>32</v>
      </c>
      <c r="B93" s="64"/>
      <c r="C93" s="64"/>
      <c r="D93" s="121">
        <v>400000</v>
      </c>
      <c r="E93" s="121">
        <v>-150000</v>
      </c>
      <c r="F93" s="33">
        <v>250000</v>
      </c>
      <c r="G93" s="235"/>
    </row>
    <row r="94" spans="1:10" ht="12" customHeight="1" x14ac:dyDescent="0.2">
      <c r="A94" s="35"/>
      <c r="B94" s="35"/>
      <c r="C94" s="35"/>
      <c r="D94" s="206"/>
      <c r="E94" s="76"/>
      <c r="F94" s="76"/>
    </row>
    <row r="95" spans="1:10" ht="20.100000000000001" customHeight="1" x14ac:dyDescent="0.25">
      <c r="A95" s="387" t="s">
        <v>136</v>
      </c>
      <c r="B95" s="387"/>
      <c r="C95" s="387"/>
      <c r="D95" s="387"/>
      <c r="E95" s="387"/>
      <c r="F95" s="387"/>
    </row>
    <row r="96" spans="1:10" ht="20.100000000000001" customHeight="1" x14ac:dyDescent="0.2">
      <c r="A96" s="383" t="s">
        <v>84</v>
      </c>
      <c r="B96" s="383"/>
      <c r="C96" s="383"/>
      <c r="D96" s="378" t="s">
        <v>3</v>
      </c>
      <c r="E96" s="378" t="s">
        <v>4</v>
      </c>
      <c r="F96" s="379" t="s">
        <v>5</v>
      </c>
    </row>
    <row r="97" spans="1:6" ht="3.75" customHeight="1" x14ac:dyDescent="0.2">
      <c r="A97" s="312"/>
      <c r="B97" s="313"/>
      <c r="C97" s="313"/>
      <c r="D97" s="378"/>
      <c r="E97" s="378"/>
      <c r="F97" s="379"/>
    </row>
    <row r="98" spans="1:6" ht="22.5" customHeight="1" x14ac:dyDescent="0.2">
      <c r="A98" s="380" t="s">
        <v>137</v>
      </c>
      <c r="B98" s="380"/>
      <c r="C98" s="380"/>
      <c r="D98" s="208">
        <f>D14</f>
        <v>50000</v>
      </c>
      <c r="E98" s="208">
        <f t="shared" ref="E98:F98" si="0">E14</f>
        <v>0</v>
      </c>
      <c r="F98" s="208">
        <f t="shared" si="0"/>
        <v>50000</v>
      </c>
    </row>
    <row r="99" spans="1:6" ht="21" customHeight="1" x14ac:dyDescent="0.2">
      <c r="A99" s="381" t="s">
        <v>139</v>
      </c>
      <c r="B99" s="381"/>
      <c r="C99" s="381"/>
      <c r="D99" s="208">
        <f>D28</f>
        <v>8470000</v>
      </c>
      <c r="E99" s="208">
        <f t="shared" ref="E99:F99" si="1">E28</f>
        <v>5000</v>
      </c>
      <c r="F99" s="208">
        <f t="shared" si="1"/>
        <v>8475000</v>
      </c>
    </row>
    <row r="100" spans="1:6" ht="25.5" customHeight="1" x14ac:dyDescent="0.2">
      <c r="A100" s="381" t="s">
        <v>178</v>
      </c>
      <c r="B100" s="381"/>
      <c r="C100" s="381"/>
      <c r="D100" s="208">
        <f>D54</f>
        <v>4900000</v>
      </c>
      <c r="E100" s="208">
        <f t="shared" ref="E100:F100" si="2">E54</f>
        <v>-415750</v>
      </c>
      <c r="F100" s="208">
        <f t="shared" si="2"/>
        <v>4484250</v>
      </c>
    </row>
    <row r="101" spans="1:6" ht="18" customHeight="1" x14ac:dyDescent="0.2">
      <c r="A101" s="369" t="s">
        <v>157</v>
      </c>
      <c r="B101" s="369"/>
      <c r="C101" s="369"/>
      <c r="D101" s="208">
        <f>D60</f>
        <v>600000</v>
      </c>
      <c r="E101" s="208">
        <f t="shared" ref="E101:F101" si="3">E60</f>
        <v>-30000</v>
      </c>
      <c r="F101" s="208">
        <f t="shared" si="3"/>
        <v>570000</v>
      </c>
    </row>
    <row r="102" spans="1:6" ht="18.75" customHeight="1" x14ac:dyDescent="0.2">
      <c r="A102" s="369" t="s">
        <v>159</v>
      </c>
      <c r="B102" s="369"/>
      <c r="C102" s="369"/>
      <c r="D102" s="208">
        <f>D71</f>
        <v>5500000</v>
      </c>
      <c r="E102" s="208">
        <f t="shared" ref="E102:F102" si="4">E71</f>
        <v>-1000000</v>
      </c>
      <c r="F102" s="208">
        <f t="shared" si="4"/>
        <v>4500000</v>
      </c>
    </row>
    <row r="103" spans="1:6" ht="21" customHeight="1" x14ac:dyDescent="0.2">
      <c r="A103" s="382" t="s">
        <v>165</v>
      </c>
      <c r="B103" s="382"/>
      <c r="C103" s="382"/>
      <c r="D103" s="208">
        <f>D88</f>
        <v>670000</v>
      </c>
      <c r="E103" s="208">
        <f t="shared" ref="E103:F103" si="5">E88</f>
        <v>160750</v>
      </c>
      <c r="F103" s="208">
        <f t="shared" si="5"/>
        <v>830750</v>
      </c>
    </row>
    <row r="104" spans="1:6" ht="21" customHeight="1" x14ac:dyDescent="0.2">
      <c r="A104" s="148" t="s">
        <v>175</v>
      </c>
      <c r="B104" s="238"/>
      <c r="C104" s="239"/>
      <c r="D104" s="240">
        <f>D93</f>
        <v>400000</v>
      </c>
      <c r="E104" s="240">
        <f t="shared" ref="E104:F104" si="6">E93</f>
        <v>-150000</v>
      </c>
      <c r="F104" s="240">
        <f t="shared" si="6"/>
        <v>250000</v>
      </c>
    </row>
    <row r="105" spans="1:6" ht="20.25" customHeight="1" x14ac:dyDescent="0.2">
      <c r="A105" s="375" t="s">
        <v>32</v>
      </c>
      <c r="B105" s="375"/>
      <c r="C105" s="375"/>
      <c r="D105" s="10">
        <f>SUM(D98:D104)</f>
        <v>20590000</v>
      </c>
      <c r="E105" s="10">
        <f>SUM(E98:E104)</f>
        <v>-1430000</v>
      </c>
      <c r="F105" s="10">
        <f>SUM(F98:F104)</f>
        <v>19160000</v>
      </c>
    </row>
    <row r="106" spans="1:6" ht="15" customHeight="1" x14ac:dyDescent="0.2">
      <c r="A106" s="1"/>
      <c r="B106" s="1"/>
      <c r="C106" s="1"/>
      <c r="D106" s="1"/>
      <c r="E106" s="1"/>
      <c r="F106" s="1"/>
    </row>
    <row r="107" spans="1:6" ht="14.25" customHeight="1" x14ac:dyDescent="0.2">
      <c r="A107" s="1"/>
      <c r="B107" s="1"/>
      <c r="C107" s="1"/>
      <c r="D107" s="91"/>
      <c r="E107" s="91"/>
      <c r="F107" s="91"/>
    </row>
    <row r="108" spans="1:6" ht="14.25" customHeight="1" x14ac:dyDescent="0.2">
      <c r="A108" s="383" t="s">
        <v>86</v>
      </c>
      <c r="B108" s="383"/>
      <c r="C108" s="383"/>
      <c r="D108" s="378" t="s">
        <v>3</v>
      </c>
      <c r="E108" s="378" t="s">
        <v>4</v>
      </c>
      <c r="F108" s="379" t="s">
        <v>5</v>
      </c>
    </row>
    <row r="109" spans="1:6" ht="12" customHeight="1" x14ac:dyDescent="0.2">
      <c r="A109" s="133"/>
      <c r="B109" s="150"/>
      <c r="C109" s="150"/>
      <c r="D109" s="378"/>
      <c r="E109" s="378"/>
      <c r="F109" s="379"/>
    </row>
    <row r="110" spans="1:6" ht="12" customHeight="1" x14ac:dyDescent="0.2">
      <c r="A110" s="380" t="s">
        <v>179</v>
      </c>
      <c r="B110" s="380"/>
      <c r="C110" s="380"/>
      <c r="D110" s="241">
        <v>0</v>
      </c>
      <c r="E110" s="241">
        <v>3724575</v>
      </c>
      <c r="F110" s="210">
        <v>3724575</v>
      </c>
    </row>
    <row r="111" spans="1:6" ht="12" customHeight="1" x14ac:dyDescent="0.2">
      <c r="A111" s="380" t="s">
        <v>130</v>
      </c>
      <c r="B111" s="380"/>
      <c r="C111" s="380"/>
      <c r="D111" s="241">
        <v>550000</v>
      </c>
      <c r="E111" s="241">
        <v>0</v>
      </c>
      <c r="F111" s="242">
        <v>550000</v>
      </c>
    </row>
    <row r="112" spans="1:6" ht="12" customHeight="1" x14ac:dyDescent="0.2">
      <c r="A112" s="380" t="s">
        <v>180</v>
      </c>
      <c r="B112" s="380"/>
      <c r="C112" s="380"/>
      <c r="D112" s="208">
        <v>17276038.02</v>
      </c>
      <c r="E112" s="208">
        <v>-6310613.0199999996</v>
      </c>
      <c r="F112" s="210">
        <v>10965425</v>
      </c>
    </row>
    <row r="113" spans="1:6" ht="12" customHeight="1" x14ac:dyDescent="0.2">
      <c r="A113" s="376" t="s">
        <v>88</v>
      </c>
      <c r="B113" s="376"/>
      <c r="C113" s="376"/>
      <c r="D113" s="208">
        <v>528961.98</v>
      </c>
      <c r="E113" s="208">
        <v>-93961.98</v>
      </c>
      <c r="F113" s="210">
        <v>435000</v>
      </c>
    </row>
    <row r="114" spans="1:6" x14ac:dyDescent="0.2">
      <c r="A114" s="377" t="s">
        <v>181</v>
      </c>
      <c r="B114" s="377"/>
      <c r="C114" s="377"/>
      <c r="D114" s="208">
        <v>1500000</v>
      </c>
      <c r="E114" s="208">
        <v>1635000</v>
      </c>
      <c r="F114" s="208">
        <v>3135000</v>
      </c>
    </row>
    <row r="115" spans="1:6" ht="12" customHeight="1" x14ac:dyDescent="0.2">
      <c r="A115" s="136" t="s">
        <v>90</v>
      </c>
      <c r="B115" s="51"/>
      <c r="C115" s="52"/>
      <c r="D115" s="244">
        <v>350000</v>
      </c>
      <c r="E115" s="244">
        <v>-100000</v>
      </c>
      <c r="F115" s="244">
        <v>250000</v>
      </c>
    </row>
    <row r="116" spans="1:6" ht="12" customHeight="1" x14ac:dyDescent="0.2">
      <c r="A116" s="243" t="s">
        <v>133</v>
      </c>
      <c r="B116" s="134"/>
      <c r="C116" s="135"/>
      <c r="D116" s="244">
        <v>385000</v>
      </c>
      <c r="E116" s="244">
        <v>-285000</v>
      </c>
      <c r="F116" s="244">
        <v>100000</v>
      </c>
    </row>
    <row r="117" spans="1:6" ht="20.25" customHeight="1" x14ac:dyDescent="0.2">
      <c r="A117" s="375" t="s">
        <v>32</v>
      </c>
      <c r="B117" s="375"/>
      <c r="C117" s="375"/>
      <c r="D117" s="10">
        <f>SUM(D110:D116)</f>
        <v>20590000</v>
      </c>
      <c r="E117" s="10">
        <f t="shared" ref="E117:F117" si="7">SUM(E110:E116)</f>
        <v>-1429999.9999999995</v>
      </c>
      <c r="F117" s="10">
        <f t="shared" si="7"/>
        <v>19160000</v>
      </c>
    </row>
    <row r="120" spans="1:6" x14ac:dyDescent="0.2">
      <c r="A120" s="163" t="s">
        <v>93</v>
      </c>
    </row>
    <row r="121" spans="1:6" ht="15" customHeight="1" x14ac:dyDescent="0.2">
      <c r="A121" s="370" t="s">
        <v>243</v>
      </c>
      <c r="B121" s="370"/>
      <c r="C121" s="370"/>
      <c r="D121" s="370"/>
      <c r="E121" s="370"/>
      <c r="F121" s="370"/>
    </row>
    <row r="122" spans="1:6" x14ac:dyDescent="0.2">
      <c r="A122" s="370"/>
      <c r="B122" s="370"/>
      <c r="C122" s="370"/>
      <c r="D122" s="370"/>
      <c r="E122" s="370"/>
      <c r="F122" s="370"/>
    </row>
    <row r="125" spans="1:6" x14ac:dyDescent="0.2">
      <c r="D125" s="1" t="s">
        <v>94</v>
      </c>
    </row>
    <row r="127" spans="1:6" x14ac:dyDescent="0.2">
      <c r="D127" s="1" t="s">
        <v>95</v>
      </c>
    </row>
  </sheetData>
  <sheetProtection selectLockedCells="1" selectUnlockedCells="1"/>
  <mergeCells count="82">
    <mergeCell ref="A121:F122"/>
    <mergeCell ref="A4:F4"/>
    <mergeCell ref="A5:F5"/>
    <mergeCell ref="A8:F8"/>
    <mergeCell ref="A10:C11"/>
    <mergeCell ref="D10:D11"/>
    <mergeCell ref="E10:E11"/>
    <mergeCell ref="F10:F11"/>
    <mergeCell ref="A12:C12"/>
    <mergeCell ref="A14:C14"/>
    <mergeCell ref="A15:F15"/>
    <mergeCell ref="A16:C17"/>
    <mergeCell ref="D16:D17"/>
    <mergeCell ref="E16:E17"/>
    <mergeCell ref="F16:F17"/>
    <mergeCell ref="A54:C54"/>
    <mergeCell ref="A18:C18"/>
    <mergeCell ref="A26:C26"/>
    <mergeCell ref="A28:C28"/>
    <mergeCell ref="A29:F29"/>
    <mergeCell ref="A30:C31"/>
    <mergeCell ref="D30:D31"/>
    <mergeCell ref="E30:E31"/>
    <mergeCell ref="F30:F31"/>
    <mergeCell ref="A32:C32"/>
    <mergeCell ref="A35:C35"/>
    <mergeCell ref="A37:C37"/>
    <mergeCell ref="A45:C45"/>
    <mergeCell ref="A51:C51"/>
    <mergeCell ref="A64:C64"/>
    <mergeCell ref="A55:F55"/>
    <mergeCell ref="A56:C57"/>
    <mergeCell ref="D56:D57"/>
    <mergeCell ref="E56:E57"/>
    <mergeCell ref="F56:F57"/>
    <mergeCell ref="A58:C58"/>
    <mergeCell ref="A60:C60"/>
    <mergeCell ref="A62:C63"/>
    <mergeCell ref="D62:D63"/>
    <mergeCell ref="E62:E63"/>
    <mergeCell ref="F62:F63"/>
    <mergeCell ref="D80:D81"/>
    <mergeCell ref="E80:E81"/>
    <mergeCell ref="F80:F81"/>
    <mergeCell ref="A67:C67"/>
    <mergeCell ref="A69:C69"/>
    <mergeCell ref="A71:C71"/>
    <mergeCell ref="A73:C74"/>
    <mergeCell ref="D73:D74"/>
    <mergeCell ref="E73:E74"/>
    <mergeCell ref="F73:F74"/>
    <mergeCell ref="A75:C75"/>
    <mergeCell ref="D77:D78"/>
    <mergeCell ref="E77:E78"/>
    <mergeCell ref="F77:F78"/>
    <mergeCell ref="A99:C99"/>
    <mergeCell ref="A83:C83"/>
    <mergeCell ref="D83:D84"/>
    <mergeCell ref="E83:E84"/>
    <mergeCell ref="F83:F84"/>
    <mergeCell ref="A88:C88"/>
    <mergeCell ref="A95:F95"/>
    <mergeCell ref="A96:C96"/>
    <mergeCell ref="D96:D97"/>
    <mergeCell ref="E96:E97"/>
    <mergeCell ref="F96:F97"/>
    <mergeCell ref="A98:C98"/>
    <mergeCell ref="F108:F109"/>
    <mergeCell ref="A110:C110"/>
    <mergeCell ref="A111:C111"/>
    <mergeCell ref="A112:C112"/>
    <mergeCell ref="A100:C100"/>
    <mergeCell ref="A101:C101"/>
    <mergeCell ref="A102:C102"/>
    <mergeCell ref="A103:C103"/>
    <mergeCell ref="A105:C105"/>
    <mergeCell ref="A108:C108"/>
    <mergeCell ref="A113:C113"/>
    <mergeCell ref="A114:C114"/>
    <mergeCell ref="A117:C117"/>
    <mergeCell ref="D108:D109"/>
    <mergeCell ref="E108:E109"/>
  </mergeCells>
  <pageMargins left="0.25" right="0.25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T44"/>
  <sheetViews>
    <sheetView topLeftCell="A23" zoomScale="110" zoomScaleNormal="110" workbookViewId="0">
      <selection activeCell="G11" sqref="G11"/>
    </sheetView>
  </sheetViews>
  <sheetFormatPr defaultColWidth="9.140625" defaultRowHeight="12.75" x14ac:dyDescent="0.2"/>
  <cols>
    <col min="1" max="3" width="9.140625" style="163"/>
    <col min="4" max="4" width="19.28515625" style="163" customWidth="1"/>
    <col min="5" max="5" width="16" style="163" customWidth="1"/>
    <col min="6" max="6" width="16.7109375" style="163" customWidth="1"/>
    <col min="7" max="7" width="15.5703125" style="163" customWidth="1"/>
    <col min="8" max="16384" width="9.140625" style="163"/>
  </cols>
  <sheetData>
    <row r="2" spans="1:20" x14ac:dyDescent="0.2">
      <c r="A2" s="371" t="s">
        <v>182</v>
      </c>
      <c r="B2" s="399"/>
      <c r="C2" s="399"/>
      <c r="D2" s="399"/>
      <c r="E2" s="399"/>
      <c r="F2" s="399"/>
      <c r="G2" s="399"/>
    </row>
    <row r="3" spans="1:20" x14ac:dyDescent="0.2">
      <c r="A3" s="372" t="s">
        <v>232</v>
      </c>
      <c r="B3" s="401"/>
      <c r="C3" s="401"/>
      <c r="D3" s="401"/>
      <c r="E3" s="401"/>
      <c r="F3" s="401"/>
      <c r="G3" s="401"/>
    </row>
    <row r="4" spans="1:20" ht="9" customHeight="1" x14ac:dyDescent="0.2"/>
    <row r="5" spans="1:20" ht="29.25" customHeight="1" x14ac:dyDescent="0.2">
      <c r="A5" s="394" t="s">
        <v>233</v>
      </c>
      <c r="B5" s="364"/>
      <c r="C5" s="364"/>
      <c r="D5" s="364"/>
      <c r="E5" s="364"/>
      <c r="F5" s="364"/>
      <c r="G5" s="364"/>
      <c r="H5" s="164"/>
      <c r="I5" s="164"/>
    </row>
    <row r="6" spans="1:20" ht="12" customHeight="1" x14ac:dyDescent="0.2">
      <c r="A6" s="364"/>
      <c r="B6" s="364"/>
      <c r="C6" s="364"/>
      <c r="D6" s="364"/>
      <c r="E6" s="364"/>
      <c r="F6" s="364"/>
      <c r="G6" s="364"/>
      <c r="J6" s="165"/>
    </row>
    <row r="7" spans="1:20" ht="11.25" customHeight="1" x14ac:dyDescent="0.2">
      <c r="A7" s="373"/>
      <c r="B7" s="373"/>
      <c r="C7" s="373"/>
      <c r="D7" s="373"/>
      <c r="E7" s="378" t="s">
        <v>3</v>
      </c>
      <c r="F7" s="378" t="s">
        <v>4</v>
      </c>
      <c r="G7" s="379" t="s">
        <v>5</v>
      </c>
    </row>
    <row r="8" spans="1:20" ht="16.5" customHeight="1" x14ac:dyDescent="0.2">
      <c r="A8" s="373"/>
      <c r="B8" s="373"/>
      <c r="C8" s="373"/>
      <c r="D8" s="373"/>
      <c r="E8" s="378"/>
      <c r="F8" s="378"/>
      <c r="G8" s="379"/>
    </row>
    <row r="9" spans="1:20" ht="19.5" customHeight="1" x14ac:dyDescent="0.2">
      <c r="A9" s="357" t="s">
        <v>183</v>
      </c>
      <c r="B9" s="357"/>
      <c r="C9" s="357"/>
      <c r="D9" s="357"/>
      <c r="E9" s="10">
        <v>750000</v>
      </c>
      <c r="F9" s="10">
        <v>200000</v>
      </c>
      <c r="G9" s="10">
        <v>950000</v>
      </c>
    </row>
    <row r="10" spans="1:20" ht="11.25" customHeight="1" x14ac:dyDescent="0.2">
      <c r="A10" s="15" t="s">
        <v>57</v>
      </c>
      <c r="B10" s="16"/>
      <c r="C10" s="16"/>
      <c r="D10" s="17"/>
      <c r="E10" s="18">
        <v>750000</v>
      </c>
      <c r="F10" s="25">
        <v>-20000</v>
      </c>
      <c r="G10" s="25">
        <v>730000</v>
      </c>
    </row>
    <row r="11" spans="1:20" ht="11.25" customHeight="1" x14ac:dyDescent="0.2">
      <c r="A11" s="15" t="s">
        <v>184</v>
      </c>
      <c r="B11" s="16"/>
      <c r="C11" s="16"/>
      <c r="D11" s="17"/>
      <c r="E11" s="18">
        <v>0</v>
      </c>
      <c r="F11" s="25">
        <v>220000</v>
      </c>
      <c r="G11" s="25">
        <v>220000</v>
      </c>
    </row>
    <row r="12" spans="1:20" ht="20.25" customHeight="1" x14ac:dyDescent="0.2">
      <c r="A12" s="357" t="s">
        <v>185</v>
      </c>
      <c r="B12" s="357"/>
      <c r="C12" s="357"/>
      <c r="D12" s="357"/>
      <c r="E12" s="10">
        <v>100000</v>
      </c>
      <c r="F12" s="10">
        <v>0</v>
      </c>
      <c r="G12" s="10">
        <v>100000</v>
      </c>
    </row>
    <row r="13" spans="1:20" ht="10.5" customHeight="1" x14ac:dyDescent="0.2">
      <c r="A13" s="15" t="s">
        <v>186</v>
      </c>
      <c r="B13" s="16"/>
      <c r="C13" s="16"/>
      <c r="D13" s="17"/>
      <c r="E13" s="18">
        <v>100000</v>
      </c>
      <c r="F13" s="25">
        <v>0</v>
      </c>
      <c r="G13" s="25">
        <v>100000</v>
      </c>
    </row>
    <row r="14" spans="1:20" ht="19.5" customHeight="1" x14ac:dyDescent="0.2">
      <c r="A14" s="319" t="s">
        <v>187</v>
      </c>
      <c r="B14" s="22"/>
      <c r="C14" s="22"/>
      <c r="D14" s="23"/>
      <c r="E14" s="10">
        <v>500000</v>
      </c>
      <c r="F14" s="10">
        <v>-500000</v>
      </c>
      <c r="G14" s="10">
        <v>0</v>
      </c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</row>
    <row r="15" spans="1:20" ht="10.5" customHeight="1" x14ac:dyDescent="0.2">
      <c r="A15" s="15" t="s">
        <v>188</v>
      </c>
      <c r="B15" s="16"/>
      <c r="C15" s="16"/>
      <c r="D15" s="17"/>
      <c r="E15" s="18">
        <v>500000</v>
      </c>
      <c r="F15" s="25">
        <v>-500000</v>
      </c>
      <c r="G15" s="25">
        <v>0</v>
      </c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</row>
    <row r="16" spans="1:20" ht="21.75" customHeight="1" x14ac:dyDescent="0.2">
      <c r="A16" s="319" t="s">
        <v>216</v>
      </c>
      <c r="B16" s="22"/>
      <c r="C16" s="22"/>
      <c r="D16" s="23"/>
      <c r="E16" s="11">
        <v>2700000</v>
      </c>
      <c r="F16" s="10">
        <v>-200000</v>
      </c>
      <c r="G16" s="10">
        <v>2500000</v>
      </c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</row>
    <row r="17" spans="1:20" ht="9.75" customHeight="1" x14ac:dyDescent="0.2">
      <c r="A17" s="15" t="s">
        <v>19</v>
      </c>
      <c r="B17" s="16"/>
      <c r="C17" s="16"/>
      <c r="D17" s="17"/>
      <c r="E17" s="18">
        <v>1800000</v>
      </c>
      <c r="F17" s="25">
        <v>-200000</v>
      </c>
      <c r="G17" s="25">
        <v>1600000</v>
      </c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</row>
    <row r="18" spans="1:20" ht="9.75" customHeight="1" x14ac:dyDescent="0.2">
      <c r="A18" s="15" t="s">
        <v>75</v>
      </c>
      <c r="B18" s="16"/>
      <c r="C18" s="16"/>
      <c r="D18" s="17"/>
      <c r="E18" s="18">
        <v>900000</v>
      </c>
      <c r="F18" s="25">
        <v>0</v>
      </c>
      <c r="G18" s="25">
        <v>900000</v>
      </c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</row>
    <row r="19" spans="1:20" ht="21.75" customHeight="1" x14ac:dyDescent="0.2">
      <c r="A19" s="319" t="s">
        <v>217</v>
      </c>
      <c r="B19" s="22"/>
      <c r="C19" s="22"/>
      <c r="D19" s="23"/>
      <c r="E19" s="10">
        <v>2300000</v>
      </c>
      <c r="F19" s="10">
        <v>-1950000</v>
      </c>
      <c r="G19" s="10">
        <v>350000</v>
      </c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9"/>
    </row>
    <row r="20" spans="1:20" ht="9.75" customHeight="1" x14ac:dyDescent="0.2">
      <c r="A20" s="15" t="s">
        <v>57</v>
      </c>
      <c r="B20" s="16"/>
      <c r="C20" s="16"/>
      <c r="D20" s="17"/>
      <c r="E20" s="18">
        <v>0</v>
      </c>
      <c r="F20" s="25">
        <v>350000</v>
      </c>
      <c r="G20" s="25">
        <v>350000</v>
      </c>
      <c r="H20" s="119"/>
      <c r="I20" s="119"/>
      <c r="J20" s="119"/>
      <c r="K20" s="119"/>
      <c r="L20" s="119"/>
      <c r="M20" s="119"/>
      <c r="N20" s="119"/>
      <c r="O20" s="119"/>
      <c r="P20" s="119"/>
      <c r="Q20" s="119"/>
      <c r="R20" s="119"/>
      <c r="S20" s="119"/>
      <c r="T20" s="119"/>
    </row>
    <row r="21" spans="1:20" ht="10.5" customHeight="1" x14ac:dyDescent="0.2">
      <c r="A21" s="15" t="s">
        <v>189</v>
      </c>
      <c r="B21" s="16"/>
      <c r="C21" s="16"/>
      <c r="D21" s="17"/>
      <c r="E21" s="18">
        <v>1000000</v>
      </c>
      <c r="F21" s="25">
        <v>-1000000</v>
      </c>
      <c r="G21" s="25">
        <v>0</v>
      </c>
      <c r="H21" s="119"/>
      <c r="I21" s="119"/>
      <c r="J21" s="119"/>
      <c r="K21" s="119"/>
      <c r="L21" s="119"/>
      <c r="M21" s="119"/>
      <c r="N21" s="119"/>
      <c r="O21" s="119"/>
      <c r="P21" s="119"/>
      <c r="Q21" s="119"/>
      <c r="R21" s="119"/>
      <c r="S21" s="119"/>
      <c r="T21" s="119"/>
    </row>
    <row r="22" spans="1:20" ht="9.75" customHeight="1" x14ac:dyDescent="0.2">
      <c r="A22" s="15" t="s">
        <v>190</v>
      </c>
      <c r="B22" s="16"/>
      <c r="C22" s="16"/>
      <c r="D22" s="17"/>
      <c r="E22" s="18">
        <v>1300000</v>
      </c>
      <c r="F22" s="25">
        <v>-1300000</v>
      </c>
      <c r="G22" s="25">
        <v>0</v>
      </c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19"/>
      <c r="T22" s="119"/>
    </row>
    <row r="23" spans="1:20" ht="19.5" customHeight="1" x14ac:dyDescent="0.2">
      <c r="A23" s="319" t="s">
        <v>218</v>
      </c>
      <c r="B23" s="22"/>
      <c r="C23" s="22"/>
      <c r="D23" s="23"/>
      <c r="E23" s="10">
        <v>500000</v>
      </c>
      <c r="F23" s="10">
        <v>-500000</v>
      </c>
      <c r="G23" s="10">
        <v>0</v>
      </c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</row>
    <row r="24" spans="1:20" ht="13.5" customHeight="1" x14ac:dyDescent="0.2">
      <c r="A24" s="15" t="s">
        <v>57</v>
      </c>
      <c r="B24" s="16"/>
      <c r="C24" s="16"/>
      <c r="D24" s="17"/>
      <c r="E24" s="18">
        <v>500000</v>
      </c>
      <c r="F24" s="25">
        <v>-500000</v>
      </c>
      <c r="G24" s="25">
        <v>0</v>
      </c>
      <c r="H24" s="119"/>
      <c r="I24" s="119"/>
      <c r="J24" s="119"/>
      <c r="K24" s="119"/>
      <c r="L24" s="119"/>
      <c r="M24" s="119"/>
      <c r="N24" s="119"/>
      <c r="O24" s="119"/>
      <c r="P24" s="119"/>
      <c r="Q24" s="119"/>
      <c r="R24" s="119"/>
      <c r="S24" s="119"/>
      <c r="T24" s="119"/>
    </row>
    <row r="25" spans="1:20" ht="19.5" customHeight="1" x14ac:dyDescent="0.2">
      <c r="A25" s="319" t="s">
        <v>219</v>
      </c>
      <c r="B25" s="22"/>
      <c r="C25" s="22"/>
      <c r="D25" s="23"/>
      <c r="E25" s="11">
        <v>250000</v>
      </c>
      <c r="F25" s="294">
        <v>0</v>
      </c>
      <c r="G25" s="294">
        <v>250000</v>
      </c>
      <c r="H25" s="119"/>
      <c r="I25" s="119"/>
      <c r="J25" s="119"/>
      <c r="K25" s="119"/>
      <c r="L25" s="119"/>
      <c r="M25" s="119"/>
      <c r="N25" s="119"/>
      <c r="O25" s="119"/>
      <c r="P25" s="119"/>
      <c r="Q25" s="119"/>
      <c r="R25" s="119"/>
      <c r="S25" s="119"/>
      <c r="T25" s="119"/>
    </row>
    <row r="26" spans="1:20" ht="11.25" customHeight="1" x14ac:dyDescent="0.2">
      <c r="A26" s="15" t="s">
        <v>60</v>
      </c>
      <c r="B26" s="16"/>
      <c r="C26" s="16"/>
      <c r="D26" s="17"/>
      <c r="E26" s="18">
        <v>250000</v>
      </c>
      <c r="F26" s="356">
        <v>0</v>
      </c>
      <c r="G26" s="356">
        <v>250000</v>
      </c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</row>
    <row r="27" spans="1:20" ht="21" customHeight="1" x14ac:dyDescent="0.2">
      <c r="A27" s="357" t="s">
        <v>32</v>
      </c>
      <c r="B27" s="357"/>
      <c r="C27" s="357"/>
      <c r="D27" s="357"/>
      <c r="E27" s="10">
        <f>SUM(E9,E12,E14,E16,E19,E23,E25)</f>
        <v>7100000</v>
      </c>
      <c r="F27" s="10">
        <f>SUM(F9,F12,F14,F16,F19,F23,F25)</f>
        <v>-2950000</v>
      </c>
      <c r="G27" s="10">
        <f>SUM(G9,G12,G14,G16,G19,G23,G25)</f>
        <v>4150000</v>
      </c>
      <c r="H27" s="119"/>
      <c r="I27" s="119"/>
      <c r="J27" s="119"/>
      <c r="K27" s="119"/>
      <c r="L27" s="119"/>
      <c r="M27" s="119"/>
      <c r="N27" s="119"/>
      <c r="O27" s="119"/>
      <c r="P27" s="119"/>
      <c r="Q27" s="119"/>
      <c r="R27" s="119"/>
      <c r="S27" s="119"/>
      <c r="T27" s="119"/>
    </row>
    <row r="28" spans="1:20" ht="18.75" customHeight="1" x14ac:dyDescent="0.2">
      <c r="A28" s="400"/>
      <c r="B28" s="400"/>
      <c r="C28" s="400"/>
      <c r="D28" s="400"/>
      <c r="E28" s="400"/>
      <c r="F28" s="400"/>
      <c r="G28" s="400"/>
    </row>
    <row r="29" spans="1:20" ht="15.75" customHeight="1" x14ac:dyDescent="0.2">
      <c r="A29" s="383" t="s">
        <v>86</v>
      </c>
      <c r="B29" s="383"/>
      <c r="C29" s="383"/>
      <c r="D29" s="383"/>
      <c r="E29" s="378" t="s">
        <v>3</v>
      </c>
      <c r="F29" s="378" t="s">
        <v>4</v>
      </c>
      <c r="G29" s="379" t="s">
        <v>5</v>
      </c>
    </row>
    <row r="30" spans="1:20" ht="7.5" customHeight="1" x14ac:dyDescent="0.2">
      <c r="A30" s="312"/>
      <c r="B30" s="313"/>
      <c r="C30" s="313"/>
      <c r="D30" s="314"/>
      <c r="E30" s="378"/>
      <c r="F30" s="378"/>
      <c r="G30" s="379"/>
    </row>
    <row r="31" spans="1:20" ht="12" customHeight="1" x14ac:dyDescent="0.2">
      <c r="A31" s="369" t="s">
        <v>90</v>
      </c>
      <c r="B31" s="369"/>
      <c r="C31" s="369"/>
      <c r="D31" s="369"/>
      <c r="E31" s="209">
        <f>SUM(E21)</f>
        <v>1000000</v>
      </c>
      <c r="F31" s="209">
        <v>-1000000</v>
      </c>
      <c r="G31" s="245">
        <v>0</v>
      </c>
    </row>
    <row r="32" spans="1:20" ht="12" customHeight="1" x14ac:dyDescent="0.2">
      <c r="A32" s="136" t="s">
        <v>132</v>
      </c>
      <c r="B32" s="51"/>
      <c r="C32" s="51"/>
      <c r="D32" s="52"/>
      <c r="E32" s="209">
        <v>0</v>
      </c>
      <c r="F32" s="209">
        <v>270000</v>
      </c>
      <c r="G32" s="245">
        <v>270000</v>
      </c>
    </row>
    <row r="33" spans="1:11" ht="12.75" customHeight="1" x14ac:dyDescent="0.2">
      <c r="A33" s="136" t="s">
        <v>92</v>
      </c>
      <c r="B33" s="51"/>
      <c r="C33" s="51"/>
      <c r="D33" s="52"/>
      <c r="E33" s="208">
        <f>SUM(E15,E18)</f>
        <v>1400000</v>
      </c>
      <c r="F33" s="209">
        <v>-500000</v>
      </c>
      <c r="G33" s="245">
        <v>900000</v>
      </c>
    </row>
    <row r="34" spans="1:11" ht="12.75" customHeight="1" x14ac:dyDescent="0.2">
      <c r="A34" s="136" t="s">
        <v>131</v>
      </c>
      <c r="B34" s="51"/>
      <c r="C34" s="51"/>
      <c r="D34" s="52"/>
      <c r="E34" s="209">
        <f>SUM(E10,E17,E24,E26)</f>
        <v>3300000</v>
      </c>
      <c r="F34" s="209">
        <v>-370000</v>
      </c>
      <c r="G34" s="245">
        <v>2930000</v>
      </c>
    </row>
    <row r="35" spans="1:11" ht="12" customHeight="1" x14ac:dyDescent="0.2">
      <c r="A35" s="136" t="s">
        <v>91</v>
      </c>
      <c r="B35" s="51"/>
      <c r="C35" s="51"/>
      <c r="D35" s="52"/>
      <c r="E35" s="209">
        <f>SUM(E13,E22)</f>
        <v>1400000</v>
      </c>
      <c r="F35" s="209">
        <v>-1350000</v>
      </c>
      <c r="G35" s="245">
        <v>50000</v>
      </c>
    </row>
    <row r="36" spans="1:11" ht="17.25" customHeight="1" x14ac:dyDescent="0.2">
      <c r="A36" s="357" t="s">
        <v>32</v>
      </c>
      <c r="B36" s="357"/>
      <c r="C36" s="357"/>
      <c r="D36" s="357"/>
      <c r="E36" s="10">
        <f>SUM(E31:E35)</f>
        <v>7100000</v>
      </c>
      <c r="F36" s="10">
        <f t="shared" ref="F36:G36" si="0">SUM(F31:F35)</f>
        <v>-2950000</v>
      </c>
      <c r="G36" s="10">
        <f t="shared" si="0"/>
        <v>4150000</v>
      </c>
    </row>
    <row r="37" spans="1:11" ht="12.75" customHeight="1" x14ac:dyDescent="0.2">
      <c r="A37" s="398"/>
      <c r="B37" s="398"/>
      <c r="C37" s="398"/>
      <c r="D37" s="398"/>
    </row>
    <row r="38" spans="1:11" ht="22.5" customHeight="1" x14ac:dyDescent="0.2">
      <c r="A38" s="399" t="s">
        <v>93</v>
      </c>
      <c r="B38" s="399"/>
      <c r="C38" s="399"/>
      <c r="D38" s="399"/>
    </row>
    <row r="39" spans="1:11" ht="11.25" customHeight="1" x14ac:dyDescent="0.2">
      <c r="A39" s="398"/>
      <c r="B39" s="398"/>
      <c r="C39" s="398"/>
      <c r="D39" s="398"/>
      <c r="K39" s="163" t="s">
        <v>191</v>
      </c>
    </row>
    <row r="40" spans="1:11" s="1" customFormat="1" ht="24.75" customHeight="1" x14ac:dyDescent="0.2">
      <c r="A40" s="370" t="s">
        <v>234</v>
      </c>
      <c r="B40" s="370"/>
      <c r="C40" s="370"/>
      <c r="D40" s="370"/>
      <c r="E40" s="370"/>
      <c r="F40" s="370"/>
      <c r="G40" s="370"/>
      <c r="H40" s="2"/>
      <c r="I40" s="2"/>
      <c r="J40" s="2"/>
    </row>
    <row r="41" spans="1:11" ht="15" customHeight="1" x14ac:dyDescent="0.2">
      <c r="A41" s="398"/>
      <c r="B41" s="398"/>
      <c r="C41" s="398"/>
      <c r="D41" s="398"/>
    </row>
    <row r="42" spans="1:11" x14ac:dyDescent="0.2">
      <c r="E42" s="1" t="s">
        <v>94</v>
      </c>
    </row>
    <row r="44" spans="1:11" x14ac:dyDescent="0.2">
      <c r="E44" s="1" t="s">
        <v>95</v>
      </c>
    </row>
  </sheetData>
  <sheetProtection selectLockedCells="1" selectUnlockedCells="1"/>
  <mergeCells count="23">
    <mergeCell ref="A2:G2"/>
    <mergeCell ref="A3:G3"/>
    <mergeCell ref="A5:G5"/>
    <mergeCell ref="A6:G6"/>
    <mergeCell ref="A7:D8"/>
    <mergeCell ref="E7:E8"/>
    <mergeCell ref="F7:F8"/>
    <mergeCell ref="G7:G8"/>
    <mergeCell ref="A9:D9"/>
    <mergeCell ref="A12:D12"/>
    <mergeCell ref="A27:D27"/>
    <mergeCell ref="A28:G28"/>
    <mergeCell ref="A29:D29"/>
    <mergeCell ref="E29:E30"/>
    <mergeCell ref="F29:F30"/>
    <mergeCell ref="G29:G30"/>
    <mergeCell ref="A41:D41"/>
    <mergeCell ref="A31:D31"/>
    <mergeCell ref="A36:D36"/>
    <mergeCell ref="A37:D37"/>
    <mergeCell ref="A38:D38"/>
    <mergeCell ref="A39:D39"/>
    <mergeCell ref="A40:G40"/>
  </mergeCells>
  <pageMargins left="0.35416666666666669" right="0.39374999999999999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42"/>
  <sheetViews>
    <sheetView topLeftCell="A7" zoomScale="110" zoomScaleNormal="110" workbookViewId="0">
      <selection activeCell="K11" sqref="K11"/>
    </sheetView>
  </sheetViews>
  <sheetFormatPr defaultColWidth="9.140625" defaultRowHeight="12.75" x14ac:dyDescent="0.2"/>
  <cols>
    <col min="1" max="3" width="9.140625" style="163"/>
    <col min="4" max="4" width="25" style="163" customWidth="1"/>
    <col min="5" max="5" width="14.7109375" style="163" customWidth="1"/>
    <col min="6" max="6" width="15.85546875" style="163" customWidth="1"/>
    <col min="7" max="7" width="15.7109375" style="163" customWidth="1"/>
    <col min="8" max="8" width="13.140625" style="163" customWidth="1"/>
    <col min="9" max="9" width="12.85546875" style="163" bestFit="1" customWidth="1"/>
    <col min="10" max="16384" width="9.140625" style="163"/>
  </cols>
  <sheetData>
    <row r="1" spans="1:10" ht="6" customHeight="1" x14ac:dyDescent="0.2"/>
    <row r="2" spans="1:10" ht="6" customHeight="1" x14ac:dyDescent="0.2"/>
    <row r="3" spans="1:10" x14ac:dyDescent="0.2">
      <c r="A3" s="371" t="s">
        <v>182</v>
      </c>
      <c r="B3" s="399"/>
      <c r="C3" s="399"/>
      <c r="D3" s="399"/>
      <c r="E3" s="399"/>
      <c r="F3" s="399"/>
      <c r="G3" s="399"/>
    </row>
    <row r="4" spans="1:10" x14ac:dyDescent="0.2">
      <c r="A4" s="372" t="s">
        <v>229</v>
      </c>
      <c r="B4" s="372"/>
      <c r="C4" s="372"/>
      <c r="D4" s="372"/>
      <c r="E4" s="372"/>
      <c r="F4" s="372"/>
    </row>
    <row r="5" spans="1:10" ht="5.25" customHeight="1" x14ac:dyDescent="0.2"/>
    <row r="6" spans="1:10" ht="6.75" customHeight="1" x14ac:dyDescent="0.2"/>
    <row r="7" spans="1:10" ht="33" customHeight="1" x14ac:dyDescent="0.2">
      <c r="A7" s="394" t="s">
        <v>228</v>
      </c>
      <c r="B7" s="364"/>
      <c r="C7" s="364"/>
      <c r="D7" s="364"/>
      <c r="E7" s="364"/>
      <c r="F7" s="364"/>
      <c r="G7" s="164"/>
      <c r="H7" s="164"/>
      <c r="I7" s="164"/>
    </row>
    <row r="8" spans="1:10" ht="7.5" customHeight="1" x14ac:dyDescent="0.2">
      <c r="A8" s="364"/>
      <c r="B8" s="364"/>
      <c r="C8" s="364"/>
      <c r="D8" s="364"/>
      <c r="E8" s="364"/>
      <c r="F8" s="364"/>
      <c r="J8" s="165"/>
    </row>
    <row r="9" spans="1:10" ht="7.5" customHeight="1" x14ac:dyDescent="0.2"/>
    <row r="10" spans="1:10" ht="12.75" customHeight="1" x14ac:dyDescent="0.2">
      <c r="A10" s="395" t="s">
        <v>192</v>
      </c>
      <c r="B10" s="395"/>
      <c r="C10" s="395"/>
      <c r="D10" s="395"/>
      <c r="E10" s="402" t="s">
        <v>3</v>
      </c>
      <c r="F10" s="378" t="s">
        <v>4</v>
      </c>
      <c r="G10" s="379" t="s">
        <v>5</v>
      </c>
    </row>
    <row r="11" spans="1:10" ht="12" customHeight="1" x14ac:dyDescent="0.2">
      <c r="A11" s="395"/>
      <c r="B11" s="395"/>
      <c r="C11" s="395"/>
      <c r="D11" s="395"/>
      <c r="E11" s="402"/>
      <c r="F11" s="378"/>
      <c r="G11" s="379"/>
    </row>
    <row r="12" spans="1:10" ht="20.100000000000001" customHeight="1" x14ac:dyDescent="0.2">
      <c r="A12" s="357" t="s">
        <v>193</v>
      </c>
      <c r="B12" s="357"/>
      <c r="C12" s="357"/>
      <c r="D12" s="357"/>
      <c r="E12" s="11">
        <v>300000</v>
      </c>
      <c r="F12" s="10">
        <v>-140000</v>
      </c>
      <c r="G12" s="10">
        <v>160000</v>
      </c>
      <c r="I12" s="214"/>
    </row>
    <row r="13" spans="1:10" ht="11.25" customHeight="1" x14ac:dyDescent="0.2">
      <c r="A13" s="15" t="s">
        <v>194</v>
      </c>
      <c r="B13" s="211"/>
      <c r="C13" s="211"/>
      <c r="D13" s="212"/>
      <c r="E13" s="18">
        <v>160000</v>
      </c>
      <c r="F13" s="25">
        <v>0</v>
      </c>
      <c r="G13" s="25">
        <v>160000</v>
      </c>
      <c r="I13" s="214"/>
    </row>
    <row r="14" spans="1:10" ht="10.5" customHeight="1" x14ac:dyDescent="0.2">
      <c r="A14" s="15" t="s">
        <v>195</v>
      </c>
      <c r="B14" s="211"/>
      <c r="C14" s="211"/>
      <c r="D14" s="212"/>
      <c r="E14" s="18">
        <v>140000</v>
      </c>
      <c r="F14" s="25">
        <v>-140000</v>
      </c>
      <c r="G14" s="25">
        <v>0</v>
      </c>
      <c r="I14" s="214"/>
    </row>
    <row r="15" spans="1:10" s="246" customFormat="1" ht="18.75" customHeight="1" x14ac:dyDescent="0.2">
      <c r="A15" s="329" t="s">
        <v>196</v>
      </c>
      <c r="B15" s="330"/>
      <c r="C15" s="330"/>
      <c r="D15" s="331"/>
      <c r="E15" s="332">
        <v>1000000</v>
      </c>
      <c r="F15" s="333">
        <v>-375000</v>
      </c>
      <c r="G15" s="333">
        <v>625000</v>
      </c>
      <c r="I15" s="247"/>
    </row>
    <row r="16" spans="1:10" ht="10.5" customHeight="1" x14ac:dyDescent="0.2">
      <c r="A16" s="15" t="s">
        <v>151</v>
      </c>
      <c r="B16" s="16"/>
      <c r="C16" s="16"/>
      <c r="D16" s="17"/>
      <c r="E16" s="29">
        <v>50000</v>
      </c>
      <c r="F16" s="50">
        <v>0</v>
      </c>
      <c r="G16" s="50">
        <v>50000</v>
      </c>
      <c r="I16" s="214"/>
    </row>
    <row r="17" spans="1:9" ht="9.75" customHeight="1" x14ac:dyDescent="0.2">
      <c r="A17" s="28" t="s">
        <v>75</v>
      </c>
      <c r="B17" s="248"/>
      <c r="C17" s="248"/>
      <c r="D17" s="248"/>
      <c r="E17" s="36">
        <v>950000</v>
      </c>
      <c r="F17" s="290">
        <v>-655000</v>
      </c>
      <c r="G17" s="53">
        <v>295000</v>
      </c>
      <c r="H17" s="96"/>
      <c r="I17" s="214"/>
    </row>
    <row r="18" spans="1:9" ht="9.75" customHeight="1" x14ac:dyDescent="0.2">
      <c r="A18" s="266" t="s">
        <v>215</v>
      </c>
      <c r="B18" s="288"/>
      <c r="C18" s="288"/>
      <c r="D18" s="289"/>
      <c r="E18" s="264">
        <v>0</v>
      </c>
      <c r="F18" s="19">
        <v>280000</v>
      </c>
      <c r="G18" s="19">
        <v>280000</v>
      </c>
      <c r="H18" s="96"/>
      <c r="I18" s="214"/>
    </row>
    <row r="19" spans="1:9" ht="21" customHeight="1" x14ac:dyDescent="0.2">
      <c r="A19" s="262" t="s">
        <v>197</v>
      </c>
      <c r="B19" s="85"/>
      <c r="C19" s="85"/>
      <c r="D19" s="283"/>
      <c r="E19" s="249">
        <v>2000000</v>
      </c>
      <c r="F19" s="12">
        <v>0</v>
      </c>
      <c r="G19" s="12">
        <v>2000000</v>
      </c>
      <c r="H19" s="96"/>
      <c r="I19" s="214"/>
    </row>
    <row r="20" spans="1:9" ht="10.5" customHeight="1" x14ac:dyDescent="0.2">
      <c r="A20" s="78" t="s">
        <v>198</v>
      </c>
      <c r="B20" s="250"/>
      <c r="C20" s="250"/>
      <c r="D20" s="251"/>
      <c r="E20" s="252">
        <v>966500</v>
      </c>
      <c r="F20" s="19">
        <v>0</v>
      </c>
      <c r="G20" s="19">
        <v>966500</v>
      </c>
      <c r="H20" s="96"/>
      <c r="I20" s="214"/>
    </row>
    <row r="21" spans="1:9" ht="10.5" customHeight="1" x14ac:dyDescent="0.2">
      <c r="A21" s="253" t="s">
        <v>184</v>
      </c>
      <c r="B21" s="250"/>
      <c r="C21" s="254"/>
      <c r="D21" s="254"/>
      <c r="E21" s="19">
        <v>1033500</v>
      </c>
      <c r="F21" s="255">
        <v>0</v>
      </c>
      <c r="G21" s="255">
        <v>1033500</v>
      </c>
      <c r="H21" s="96"/>
      <c r="I21" s="214"/>
    </row>
    <row r="22" spans="1:9" ht="20.25" customHeight="1" x14ac:dyDescent="0.2">
      <c r="A22" s="256" t="s">
        <v>32</v>
      </c>
      <c r="B22" s="35"/>
      <c r="C22" s="42"/>
      <c r="D22" s="42"/>
      <c r="E22" s="257">
        <f>SUM(E12,E15,E19)</f>
        <v>3300000</v>
      </c>
      <c r="F22" s="257">
        <f t="shared" ref="F22" si="0">SUM(F12,F15,F19)</f>
        <v>-515000</v>
      </c>
      <c r="G22" s="257">
        <f>SUM(G12,G15,G19)</f>
        <v>2785000</v>
      </c>
      <c r="H22" s="96"/>
      <c r="I22" s="214"/>
    </row>
    <row r="23" spans="1:9" ht="15.75" customHeight="1" x14ac:dyDescent="0.2">
      <c r="A23" s="35"/>
      <c r="B23" s="58"/>
      <c r="C23" s="35"/>
      <c r="D23" s="35"/>
      <c r="E23" s="122"/>
      <c r="F23" s="122"/>
      <c r="G23" s="122"/>
      <c r="H23" s="96"/>
      <c r="I23" s="214"/>
    </row>
    <row r="24" spans="1:9" ht="0.75" customHeight="1" x14ac:dyDescent="0.2">
      <c r="A24" s="302"/>
      <c r="B24" s="303"/>
      <c r="C24" s="303"/>
      <c r="D24" s="303"/>
      <c r="E24" s="304"/>
      <c r="F24" s="304"/>
      <c r="G24" s="304"/>
    </row>
    <row r="25" spans="1:9" ht="29.25" customHeight="1" x14ac:dyDescent="0.2">
      <c r="A25" s="403" t="s">
        <v>86</v>
      </c>
      <c r="B25" s="403"/>
      <c r="C25" s="403"/>
      <c r="D25" s="403"/>
      <c r="E25" s="305" t="s">
        <v>3</v>
      </c>
      <c r="F25" s="305" t="s">
        <v>4</v>
      </c>
      <c r="G25" s="306" t="s">
        <v>5</v>
      </c>
    </row>
    <row r="26" spans="1:9" ht="12" customHeight="1" x14ac:dyDescent="0.2">
      <c r="A26" s="307" t="s">
        <v>130</v>
      </c>
      <c r="B26" s="308"/>
      <c r="C26" s="308"/>
      <c r="D26" s="308"/>
      <c r="E26" s="245">
        <v>50000</v>
      </c>
      <c r="F26" s="245">
        <v>0</v>
      </c>
      <c r="G26" s="245">
        <v>50000</v>
      </c>
    </row>
    <row r="27" spans="1:9" ht="12" customHeight="1" x14ac:dyDescent="0.2">
      <c r="A27" s="307" t="s">
        <v>92</v>
      </c>
      <c r="B27" s="308"/>
      <c r="C27" s="309"/>
      <c r="D27" s="289"/>
      <c r="E27" s="245">
        <f>SUM(E17)</f>
        <v>950000</v>
      </c>
      <c r="F27" s="245">
        <v>-655000</v>
      </c>
      <c r="G27" s="245">
        <v>295000</v>
      </c>
    </row>
    <row r="28" spans="1:9" ht="12" customHeight="1" x14ac:dyDescent="0.2">
      <c r="A28" s="307" t="s">
        <v>199</v>
      </c>
      <c r="B28" s="308"/>
      <c r="C28" s="309"/>
      <c r="D28" s="289"/>
      <c r="E28" s="245">
        <v>160000</v>
      </c>
      <c r="F28" s="245">
        <v>0</v>
      </c>
      <c r="G28" s="245">
        <v>160000</v>
      </c>
    </row>
    <row r="29" spans="1:9" ht="11.25" customHeight="1" x14ac:dyDescent="0.2">
      <c r="A29" s="404" t="s">
        <v>179</v>
      </c>
      <c r="B29" s="404"/>
      <c r="C29" s="404"/>
      <c r="D29" s="404"/>
      <c r="E29" s="245">
        <v>966500</v>
      </c>
      <c r="F29" s="245">
        <v>0</v>
      </c>
      <c r="G29" s="245">
        <v>966500</v>
      </c>
    </row>
    <row r="30" spans="1:9" ht="11.25" customHeight="1" x14ac:dyDescent="0.2">
      <c r="A30" s="307" t="s">
        <v>131</v>
      </c>
      <c r="B30" s="308"/>
      <c r="C30" s="308"/>
      <c r="D30" s="308"/>
      <c r="E30" s="245">
        <v>140000</v>
      </c>
      <c r="F30" s="245">
        <v>-140000</v>
      </c>
      <c r="G30" s="245">
        <v>0</v>
      </c>
    </row>
    <row r="31" spans="1:9" ht="11.25" customHeight="1" x14ac:dyDescent="0.2">
      <c r="A31" s="307" t="s">
        <v>132</v>
      </c>
      <c r="B31" s="309"/>
      <c r="C31" s="288"/>
      <c r="D31" s="289"/>
      <c r="E31" s="245">
        <v>1033500</v>
      </c>
      <c r="F31" s="245">
        <v>0</v>
      </c>
      <c r="G31" s="245">
        <v>1033500</v>
      </c>
    </row>
    <row r="32" spans="1:9" ht="11.25" customHeight="1" x14ac:dyDescent="0.2">
      <c r="A32" s="307" t="s">
        <v>133</v>
      </c>
      <c r="B32" s="309"/>
      <c r="C32" s="288"/>
      <c r="D32" s="289"/>
      <c r="E32" s="245">
        <v>0</v>
      </c>
      <c r="F32" s="245">
        <v>280000</v>
      </c>
      <c r="G32" s="245">
        <v>280000</v>
      </c>
    </row>
    <row r="33" spans="1:10" ht="20.25" customHeight="1" x14ac:dyDescent="0.2">
      <c r="A33" s="403" t="s">
        <v>32</v>
      </c>
      <c r="B33" s="403"/>
      <c r="C33" s="403"/>
      <c r="D33" s="405"/>
      <c r="E33" s="12">
        <f>SUM(E26:E32)</f>
        <v>3300000</v>
      </c>
      <c r="F33" s="12">
        <f t="shared" ref="F33:G33" si="1">SUM(F26:F32)</f>
        <v>-515000</v>
      </c>
      <c r="G33" s="12">
        <f t="shared" si="1"/>
        <v>2785000</v>
      </c>
    </row>
    <row r="34" spans="1:10" ht="7.5" customHeight="1" x14ac:dyDescent="0.2">
      <c r="A34" s="398"/>
      <c r="B34" s="398"/>
      <c r="C34" s="398"/>
      <c r="D34" s="398"/>
      <c r="E34" s="165"/>
      <c r="F34" s="165"/>
    </row>
    <row r="35" spans="1:10" x14ac:dyDescent="0.2">
      <c r="A35" s="398"/>
      <c r="B35" s="398"/>
      <c r="C35" s="398"/>
      <c r="D35" s="398"/>
    </row>
    <row r="36" spans="1:10" x14ac:dyDescent="0.2">
      <c r="A36" s="163" t="s">
        <v>93</v>
      </c>
    </row>
    <row r="37" spans="1:10" ht="7.5" customHeight="1" x14ac:dyDescent="0.2"/>
    <row r="38" spans="1:10" s="1" customFormat="1" ht="24.75" customHeight="1" x14ac:dyDescent="0.2">
      <c r="A38" s="370" t="s">
        <v>230</v>
      </c>
      <c r="B38" s="370"/>
      <c r="C38" s="370"/>
      <c r="D38" s="370"/>
      <c r="E38" s="370"/>
      <c r="F38" s="370"/>
      <c r="G38" s="370"/>
      <c r="H38" s="2"/>
      <c r="I38" s="2"/>
      <c r="J38" s="2"/>
    </row>
    <row r="40" spans="1:10" x14ac:dyDescent="0.2">
      <c r="E40" s="1" t="s">
        <v>94</v>
      </c>
    </row>
    <row r="42" spans="1:10" x14ac:dyDescent="0.2">
      <c r="E42" s="1" t="s">
        <v>95</v>
      </c>
    </row>
  </sheetData>
  <sheetProtection selectLockedCells="1" selectUnlockedCells="1"/>
  <mergeCells count="15">
    <mergeCell ref="A38:G38"/>
    <mergeCell ref="A35:D35"/>
    <mergeCell ref="A3:G3"/>
    <mergeCell ref="A4:F4"/>
    <mergeCell ref="A7:F7"/>
    <mergeCell ref="A8:F8"/>
    <mergeCell ref="A10:D11"/>
    <mergeCell ref="E10:E11"/>
    <mergeCell ref="F10:F11"/>
    <mergeCell ref="G10:G11"/>
    <mergeCell ref="A12:D12"/>
    <mergeCell ref="A25:D25"/>
    <mergeCell ref="A29:D29"/>
    <mergeCell ref="A33:D33"/>
    <mergeCell ref="A34:D34"/>
  </mergeCells>
  <pageMargins left="0.35416666666666669" right="0.39374999999999999" top="0.98402777777777772" bottom="0.98402777777777772" header="0.51180555555555551" footer="0.51180555555555551"/>
  <pageSetup paperSize="9" firstPageNumber="0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42"/>
  <sheetViews>
    <sheetView tabSelected="1" topLeftCell="A10" zoomScale="110" zoomScaleNormal="110" workbookViewId="0">
      <selection activeCell="J6" sqref="J6"/>
    </sheetView>
  </sheetViews>
  <sheetFormatPr defaultColWidth="9.140625" defaultRowHeight="12.75" x14ac:dyDescent="0.2"/>
  <cols>
    <col min="1" max="3" width="9.140625" style="163"/>
    <col min="4" max="4" width="24.5703125" style="163" customWidth="1"/>
    <col min="5" max="5" width="19.28515625" style="163" customWidth="1"/>
    <col min="6" max="6" width="16" style="163" customWidth="1"/>
    <col min="7" max="7" width="14.5703125" style="163" customWidth="1"/>
    <col min="8" max="16384" width="9.140625" style="163"/>
  </cols>
  <sheetData>
    <row r="2" spans="1:13" x14ac:dyDescent="0.2">
      <c r="A2" s="1" t="s">
        <v>200</v>
      </c>
      <c r="B2" s="1"/>
      <c r="C2" s="1"/>
      <c r="D2" s="1"/>
      <c r="E2" s="1"/>
      <c r="F2" s="1"/>
      <c r="G2" s="1"/>
    </row>
    <row r="3" spans="1:13" x14ac:dyDescent="0.2">
      <c r="A3" s="1" t="s">
        <v>231</v>
      </c>
      <c r="B3" s="1"/>
      <c r="C3" s="1"/>
      <c r="D3" s="1"/>
      <c r="E3" s="1"/>
      <c r="F3" s="1"/>
      <c r="G3" s="1"/>
    </row>
    <row r="4" spans="1:13" ht="9" customHeight="1" x14ac:dyDescent="0.2">
      <c r="A4" s="371"/>
      <c r="B4" s="371"/>
      <c r="C4" s="371"/>
      <c r="D4" s="371"/>
      <c r="E4" s="371"/>
      <c r="F4" s="371"/>
      <c r="G4" s="371"/>
    </row>
    <row r="5" spans="1:13" ht="48" customHeight="1" x14ac:dyDescent="0.2">
      <c r="A5" s="394" t="s">
        <v>241</v>
      </c>
      <c r="B5" s="394"/>
      <c r="C5" s="394"/>
      <c r="D5" s="394"/>
      <c r="E5" s="394"/>
      <c r="F5" s="394"/>
      <c r="G5" s="394"/>
      <c r="H5" s="164"/>
      <c r="I5" s="164"/>
    </row>
    <row r="6" spans="1:13" ht="2.25" customHeight="1" x14ac:dyDescent="0.2">
      <c r="A6" s="258"/>
      <c r="B6" s="5"/>
      <c r="C6" s="5"/>
      <c r="D6" s="5"/>
      <c r="E6" s="5"/>
      <c r="F6" s="5"/>
      <c r="G6" s="164"/>
      <c r="H6" s="164"/>
      <c r="I6" s="164"/>
    </row>
    <row r="7" spans="1:13" ht="6.75" customHeight="1" x14ac:dyDescent="0.2"/>
    <row r="8" spans="1:13" ht="9.75" customHeight="1" x14ac:dyDescent="0.2">
      <c r="A8" s="373"/>
      <c r="B8" s="373"/>
      <c r="C8" s="373"/>
      <c r="D8" s="373"/>
      <c r="E8" s="378" t="s">
        <v>3</v>
      </c>
      <c r="F8" s="378" t="s">
        <v>4</v>
      </c>
      <c r="G8" s="379" t="s">
        <v>5</v>
      </c>
    </row>
    <row r="9" spans="1:13" ht="21.75" customHeight="1" x14ac:dyDescent="0.2">
      <c r="A9" s="373"/>
      <c r="B9" s="373"/>
      <c r="C9" s="373"/>
      <c r="D9" s="373"/>
      <c r="E9" s="378"/>
      <c r="F9" s="378"/>
      <c r="G9" s="379"/>
      <c r="H9" s="119"/>
      <c r="I9" s="119"/>
      <c r="J9" s="119"/>
      <c r="K9" s="119"/>
      <c r="L9" s="119"/>
      <c r="M9" s="119"/>
    </row>
    <row r="10" spans="1:13" ht="22.5" customHeight="1" x14ac:dyDescent="0.2">
      <c r="A10" s="357" t="s">
        <v>201</v>
      </c>
      <c r="B10" s="357"/>
      <c r="C10" s="357"/>
      <c r="D10" s="357"/>
      <c r="E10" s="320">
        <v>2000000</v>
      </c>
      <c r="F10" s="259">
        <v>-2000000</v>
      </c>
      <c r="G10" s="10">
        <v>0</v>
      </c>
      <c r="H10" s="119"/>
      <c r="I10" s="119"/>
      <c r="J10" s="119"/>
      <c r="K10" s="119"/>
      <c r="L10" s="119"/>
      <c r="M10" s="119"/>
    </row>
    <row r="11" spans="1:13" ht="10.5" customHeight="1" x14ac:dyDescent="0.2">
      <c r="A11" s="21" t="s">
        <v>202</v>
      </c>
      <c r="B11" s="22"/>
      <c r="C11" s="22"/>
      <c r="D11" s="23"/>
      <c r="E11" s="18">
        <v>2000000</v>
      </c>
      <c r="F11" s="167">
        <v>-2000000</v>
      </c>
      <c r="G11" s="25">
        <v>0</v>
      </c>
      <c r="H11" s="119"/>
      <c r="I11" s="119"/>
      <c r="J11" s="119"/>
      <c r="K11" s="119"/>
      <c r="L11" s="119"/>
      <c r="M11" s="119"/>
    </row>
    <row r="12" spans="1:13" ht="18" customHeight="1" x14ac:dyDescent="0.2">
      <c r="A12" s="21" t="s">
        <v>203</v>
      </c>
      <c r="B12" s="22"/>
      <c r="C12" s="22"/>
      <c r="D12" s="23"/>
      <c r="E12" s="11">
        <v>150000</v>
      </c>
      <c r="F12" s="321">
        <v>-150000</v>
      </c>
      <c r="G12" s="10">
        <v>0</v>
      </c>
      <c r="H12" s="119"/>
      <c r="I12" s="119"/>
      <c r="J12" s="119"/>
      <c r="K12" s="119"/>
      <c r="L12" s="119"/>
      <c r="M12" s="119"/>
    </row>
    <row r="13" spans="1:13" ht="10.5" customHeight="1" x14ac:dyDescent="0.2">
      <c r="A13" s="15" t="s">
        <v>204</v>
      </c>
      <c r="B13" s="16"/>
      <c r="C13" s="16"/>
      <c r="D13" s="23"/>
      <c r="E13" s="18">
        <v>150000</v>
      </c>
      <c r="F13" s="167">
        <v>-150000</v>
      </c>
      <c r="G13" s="25">
        <v>0</v>
      </c>
      <c r="H13" s="119"/>
      <c r="I13" s="119"/>
      <c r="J13" s="119"/>
      <c r="K13" s="119"/>
      <c r="L13" s="119"/>
      <c r="M13" s="119"/>
    </row>
    <row r="14" spans="1:13" ht="19.5" customHeight="1" x14ac:dyDescent="0.2">
      <c r="A14" s="21" t="s">
        <v>205</v>
      </c>
      <c r="B14" s="22"/>
      <c r="C14" s="22"/>
      <c r="D14" s="23"/>
      <c r="E14" s="11">
        <v>40000</v>
      </c>
      <c r="F14" s="321">
        <v>0</v>
      </c>
      <c r="G14" s="10">
        <v>40000</v>
      </c>
      <c r="H14" s="119"/>
      <c r="I14" s="119"/>
      <c r="J14" s="119"/>
      <c r="K14" s="119"/>
      <c r="L14" s="119"/>
      <c r="M14" s="119"/>
    </row>
    <row r="15" spans="1:13" ht="10.5" customHeight="1" x14ac:dyDescent="0.2">
      <c r="A15" s="21" t="s">
        <v>206</v>
      </c>
      <c r="B15" s="22"/>
      <c r="C15" s="22"/>
      <c r="D15" s="23"/>
      <c r="E15" s="18">
        <v>40000</v>
      </c>
      <c r="F15" s="167">
        <v>0</v>
      </c>
      <c r="G15" s="25">
        <v>40000</v>
      </c>
      <c r="H15" s="119"/>
      <c r="I15" s="119"/>
      <c r="J15" s="119"/>
      <c r="K15" s="119"/>
      <c r="L15" s="119"/>
      <c r="M15" s="119"/>
    </row>
    <row r="16" spans="1:13" ht="18.75" customHeight="1" x14ac:dyDescent="0.2">
      <c r="A16" s="21" t="s">
        <v>207</v>
      </c>
      <c r="B16" s="22"/>
      <c r="C16" s="22"/>
      <c r="D16" s="23"/>
      <c r="E16" s="11">
        <v>400000</v>
      </c>
      <c r="F16" s="321">
        <v>0</v>
      </c>
      <c r="G16" s="10">
        <v>400000</v>
      </c>
      <c r="H16" s="119"/>
      <c r="I16" s="166"/>
      <c r="J16" s="119"/>
      <c r="K16" s="119"/>
      <c r="L16" s="119"/>
      <c r="M16" s="119"/>
    </row>
    <row r="17" spans="1:13" ht="11.25" customHeight="1" x14ac:dyDescent="0.2">
      <c r="A17" s="21" t="s">
        <v>208</v>
      </c>
      <c r="B17" s="22"/>
      <c r="C17" s="22"/>
      <c r="D17" s="23"/>
      <c r="E17" s="29">
        <v>400000</v>
      </c>
      <c r="F17" s="175">
        <v>0</v>
      </c>
      <c r="G17" s="175">
        <v>400000</v>
      </c>
      <c r="H17" s="119"/>
      <c r="I17" s="166"/>
      <c r="J17" s="119"/>
      <c r="K17" s="119"/>
      <c r="L17" s="119"/>
      <c r="M17" s="119"/>
    </row>
    <row r="18" spans="1:13" ht="21.75" customHeight="1" x14ac:dyDescent="0.2">
      <c r="A18" s="21" t="s">
        <v>209</v>
      </c>
      <c r="B18" s="22"/>
      <c r="C18" s="22"/>
      <c r="D18" s="23"/>
      <c r="E18" s="33">
        <v>796250</v>
      </c>
      <c r="F18" s="322">
        <v>0</v>
      </c>
      <c r="G18" s="323">
        <v>796250</v>
      </c>
      <c r="H18" s="119"/>
      <c r="I18" s="166"/>
      <c r="J18" s="119"/>
      <c r="K18" s="119"/>
      <c r="L18" s="119"/>
      <c r="M18" s="119"/>
    </row>
    <row r="19" spans="1:13" ht="9.75" customHeight="1" x14ac:dyDescent="0.2">
      <c r="A19" s="15" t="s">
        <v>210</v>
      </c>
      <c r="B19" s="16"/>
      <c r="C19" s="16"/>
      <c r="D19" s="17"/>
      <c r="E19" s="292">
        <v>477750</v>
      </c>
      <c r="F19" s="292">
        <v>0</v>
      </c>
      <c r="G19" s="180">
        <v>477750</v>
      </c>
      <c r="H19" s="119"/>
      <c r="I19" s="166"/>
      <c r="J19" s="119"/>
      <c r="K19" s="119"/>
      <c r="L19" s="119"/>
      <c r="M19" s="119"/>
    </row>
    <row r="20" spans="1:13" ht="9.75" customHeight="1" x14ac:dyDescent="0.2">
      <c r="A20" s="28" t="s">
        <v>211</v>
      </c>
      <c r="B20" s="223"/>
      <c r="C20" s="223"/>
      <c r="D20" s="59"/>
      <c r="E20" s="29">
        <v>318500</v>
      </c>
      <c r="F20" s="29">
        <v>0</v>
      </c>
      <c r="G20" s="175">
        <v>318500</v>
      </c>
      <c r="H20" s="119"/>
      <c r="I20" s="166"/>
      <c r="J20" s="119"/>
      <c r="K20" s="119"/>
      <c r="L20" s="119"/>
      <c r="M20" s="119"/>
    </row>
    <row r="21" spans="1:13" ht="14.25" customHeight="1" x14ac:dyDescent="0.2">
      <c r="A21" s="260" t="s">
        <v>212</v>
      </c>
      <c r="B21" s="56"/>
      <c r="C21" s="56"/>
      <c r="D21" s="261"/>
      <c r="E21" s="324">
        <v>95000</v>
      </c>
      <c r="F21" s="325">
        <v>15000</v>
      </c>
      <c r="G21" s="326">
        <f>SUM(E21:F21)</f>
        <v>110000</v>
      </c>
      <c r="H21" s="119"/>
      <c r="I21" s="166"/>
      <c r="J21" s="119"/>
      <c r="K21" s="119"/>
      <c r="L21" s="119"/>
      <c r="M21" s="119"/>
    </row>
    <row r="22" spans="1:13" ht="10.5" customHeight="1" x14ac:dyDescent="0.2">
      <c r="A22" s="262" t="s">
        <v>213</v>
      </c>
      <c r="B22" s="42"/>
      <c r="C22" s="42"/>
      <c r="D22" s="263"/>
      <c r="E22" s="264"/>
      <c r="F22" s="327"/>
      <c r="G22" s="328"/>
      <c r="H22" s="119"/>
      <c r="I22" s="166"/>
      <c r="J22" s="119"/>
      <c r="K22" s="119"/>
      <c r="L22" s="119"/>
      <c r="M22" s="119"/>
    </row>
    <row r="23" spans="1:13" ht="10.5" customHeight="1" x14ac:dyDescent="0.2">
      <c r="A23" s="265" t="s">
        <v>211</v>
      </c>
      <c r="B23" s="265"/>
      <c r="C23" s="265"/>
      <c r="D23" s="265"/>
      <c r="E23" s="19">
        <v>35250</v>
      </c>
      <c r="F23" s="19">
        <v>15000</v>
      </c>
      <c r="G23" s="19">
        <f>SUM(E23:F23)</f>
        <v>50250</v>
      </c>
      <c r="H23" s="119"/>
      <c r="I23" s="166"/>
      <c r="J23" s="119"/>
      <c r="K23" s="119"/>
      <c r="L23" s="119"/>
      <c r="M23" s="119"/>
    </row>
    <row r="24" spans="1:13" ht="10.5" customHeight="1" x14ac:dyDescent="0.2">
      <c r="A24" s="266" t="s">
        <v>210</v>
      </c>
      <c r="B24" s="250"/>
      <c r="C24" s="250"/>
      <c r="D24" s="251"/>
      <c r="E24" s="252">
        <v>59750</v>
      </c>
      <c r="F24" s="19">
        <v>0</v>
      </c>
      <c r="G24" s="19">
        <f>SUM(E24:F24)</f>
        <v>59750</v>
      </c>
      <c r="H24" s="119"/>
      <c r="I24" s="166"/>
      <c r="J24" s="119"/>
      <c r="K24" s="119"/>
      <c r="L24" s="119"/>
      <c r="M24" s="119"/>
    </row>
    <row r="25" spans="1:13" ht="21" customHeight="1" x14ac:dyDescent="0.2">
      <c r="A25" s="407" t="s">
        <v>32</v>
      </c>
      <c r="B25" s="407"/>
      <c r="C25" s="407"/>
      <c r="D25" s="407"/>
      <c r="E25" s="259">
        <f>SUM(E10,E12,E14,E16,E18,E21)</f>
        <v>3481250</v>
      </c>
      <c r="F25" s="259">
        <f t="shared" ref="F25:G25" si="0">SUM(F10,F12,F14,F16,F18,F21)</f>
        <v>-2135000</v>
      </c>
      <c r="G25" s="259">
        <f t="shared" si="0"/>
        <v>1346250</v>
      </c>
      <c r="H25" s="119"/>
      <c r="I25" s="166"/>
      <c r="J25" s="119"/>
      <c r="K25" s="119"/>
      <c r="L25" s="119"/>
      <c r="M25" s="119"/>
    </row>
    <row r="26" spans="1:13" ht="14.25" customHeight="1" x14ac:dyDescent="0.2">
      <c r="A26" s="400"/>
      <c r="B26" s="400"/>
      <c r="C26" s="400"/>
      <c r="D26" s="400"/>
      <c r="E26" s="400"/>
      <c r="F26" s="400"/>
      <c r="H26" s="119"/>
      <c r="I26" s="119"/>
      <c r="J26" s="119"/>
      <c r="K26" s="119"/>
      <c r="L26" s="119"/>
      <c r="M26" s="119"/>
    </row>
    <row r="27" spans="1:13" ht="15" customHeight="1" x14ac:dyDescent="0.2">
      <c r="A27" s="383" t="s">
        <v>86</v>
      </c>
      <c r="B27" s="383"/>
      <c r="C27" s="383"/>
      <c r="D27" s="383"/>
      <c r="E27" s="378" t="s">
        <v>3</v>
      </c>
      <c r="F27" s="378" t="s">
        <v>4</v>
      </c>
      <c r="G27" s="379" t="s">
        <v>5</v>
      </c>
    </row>
    <row r="28" spans="1:13" ht="11.25" customHeight="1" x14ac:dyDescent="0.2">
      <c r="A28" s="267"/>
      <c r="B28" s="150"/>
      <c r="C28" s="150"/>
      <c r="D28" s="151"/>
      <c r="E28" s="408"/>
      <c r="F28" s="378"/>
      <c r="G28" s="379"/>
    </row>
    <row r="29" spans="1:13" ht="12" customHeight="1" x14ac:dyDescent="0.2">
      <c r="A29" s="268" t="s">
        <v>179</v>
      </c>
      <c r="B29" s="269"/>
      <c r="C29" s="269"/>
      <c r="D29" s="269"/>
      <c r="E29" s="270">
        <v>590000</v>
      </c>
      <c r="F29" s="270">
        <v>327750</v>
      </c>
      <c r="G29" s="270">
        <v>917750</v>
      </c>
    </row>
    <row r="30" spans="1:13" ht="11.25" customHeight="1" x14ac:dyDescent="0.2">
      <c r="A30" s="268" t="s">
        <v>132</v>
      </c>
      <c r="B30" s="269"/>
      <c r="C30" s="269"/>
      <c r="D30" s="269"/>
      <c r="E30" s="270">
        <v>537500</v>
      </c>
      <c r="F30" s="270">
        <v>-477750</v>
      </c>
      <c r="G30" s="270">
        <v>59750</v>
      </c>
    </row>
    <row r="31" spans="1:13" ht="12.75" customHeight="1" x14ac:dyDescent="0.2">
      <c r="A31" s="268" t="s">
        <v>91</v>
      </c>
      <c r="B31" s="269"/>
      <c r="C31" s="269"/>
      <c r="D31" s="269"/>
      <c r="E31" s="270">
        <v>2000000</v>
      </c>
      <c r="F31" s="270">
        <v>-2000000</v>
      </c>
      <c r="G31" s="270">
        <v>0</v>
      </c>
    </row>
    <row r="32" spans="1:13" ht="12.75" customHeight="1" x14ac:dyDescent="0.2">
      <c r="A32" s="268" t="s">
        <v>133</v>
      </c>
      <c r="B32" s="269"/>
      <c r="C32" s="269"/>
      <c r="D32" s="269"/>
      <c r="E32" s="270">
        <v>353750</v>
      </c>
      <c r="F32" s="270">
        <v>15000</v>
      </c>
      <c r="G32" s="270">
        <v>368750</v>
      </c>
    </row>
    <row r="33" spans="1:7" ht="20.100000000000001" customHeight="1" x14ac:dyDescent="0.2">
      <c r="A33" s="357" t="s">
        <v>32</v>
      </c>
      <c r="B33" s="357"/>
      <c r="C33" s="357"/>
      <c r="D33" s="406"/>
      <c r="E33" s="12">
        <f>SUM(E29:E32)</f>
        <v>3481250</v>
      </c>
      <c r="F33" s="12">
        <f t="shared" ref="F33:G33" si="1">SUM(F29:F32)</f>
        <v>-2135000</v>
      </c>
      <c r="G33" s="12">
        <f t="shared" si="1"/>
        <v>1346250</v>
      </c>
    </row>
    <row r="34" spans="1:7" ht="16.5" customHeight="1" x14ac:dyDescent="0.2">
      <c r="A34" s="398"/>
      <c r="B34" s="398"/>
      <c r="C34" s="398"/>
      <c r="D34" s="398"/>
    </row>
    <row r="35" spans="1:7" ht="20.100000000000001" customHeight="1" x14ac:dyDescent="0.2">
      <c r="A35" s="1" t="s">
        <v>93</v>
      </c>
      <c r="B35" s="1"/>
      <c r="C35" s="1"/>
      <c r="D35" s="1"/>
      <c r="E35" s="1"/>
      <c r="F35" s="1"/>
    </row>
    <row r="36" spans="1:7" ht="7.5" customHeight="1" x14ac:dyDescent="0.2">
      <c r="A36" s="1"/>
      <c r="B36" s="1"/>
      <c r="C36" s="1"/>
      <c r="D36" s="1"/>
      <c r="E36" s="1"/>
      <c r="F36" s="1"/>
    </row>
    <row r="37" spans="1:7" ht="26.25" customHeight="1" x14ac:dyDescent="0.2">
      <c r="A37" s="370" t="s">
        <v>238</v>
      </c>
      <c r="B37" s="370"/>
      <c r="C37" s="370"/>
      <c r="D37" s="370"/>
      <c r="E37" s="370"/>
      <c r="F37" s="370"/>
      <c r="G37" s="370"/>
    </row>
    <row r="38" spans="1:7" ht="20.100000000000001" customHeight="1" x14ac:dyDescent="0.2">
      <c r="A38" s="1"/>
      <c r="B38" s="1"/>
      <c r="C38" s="1"/>
      <c r="D38" s="1"/>
      <c r="E38" s="1"/>
      <c r="F38" s="1"/>
    </row>
    <row r="39" spans="1:7" x14ac:dyDescent="0.2">
      <c r="A39" s="1"/>
      <c r="B39" s="1"/>
      <c r="C39" s="1"/>
      <c r="D39" s="1"/>
      <c r="E39" s="1" t="s">
        <v>94</v>
      </c>
    </row>
    <row r="40" spans="1:7" x14ac:dyDescent="0.2">
      <c r="A40" s="1"/>
      <c r="B40" s="1"/>
      <c r="C40" s="1"/>
      <c r="D40" s="1"/>
    </row>
    <row r="41" spans="1:7" x14ac:dyDescent="0.2">
      <c r="A41" s="1"/>
      <c r="B41" s="1"/>
      <c r="C41" s="1"/>
      <c r="D41" s="1"/>
      <c r="E41" s="1" t="s">
        <v>95</v>
      </c>
    </row>
    <row r="42" spans="1:7" x14ac:dyDescent="0.2">
      <c r="A42" s="1"/>
      <c r="B42" s="1"/>
      <c r="C42" s="1"/>
      <c r="D42" s="1"/>
    </row>
  </sheetData>
  <sheetProtection selectLockedCells="1" selectUnlockedCells="1"/>
  <mergeCells count="16">
    <mergeCell ref="A5:G5"/>
    <mergeCell ref="A37:G37"/>
    <mergeCell ref="A4:G4"/>
    <mergeCell ref="A8:D9"/>
    <mergeCell ref="E8:E9"/>
    <mergeCell ref="F8:F9"/>
    <mergeCell ref="G8:G9"/>
    <mergeCell ref="G27:G28"/>
    <mergeCell ref="A33:D33"/>
    <mergeCell ref="A34:D34"/>
    <mergeCell ref="A10:D10"/>
    <mergeCell ref="A25:D25"/>
    <mergeCell ref="A26:F26"/>
    <mergeCell ref="A27:D27"/>
    <mergeCell ref="E27:E28"/>
    <mergeCell ref="F27:F28"/>
  </mergeCells>
  <pageMargins left="0.35416666666666669" right="0.39374999999999999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6</vt:i4>
      </vt:variant>
    </vt:vector>
  </HeadingPairs>
  <TitlesOfParts>
    <vt:vector size="6" baseType="lpstr">
      <vt:lpstr>GRAĐENJE</vt:lpstr>
      <vt:lpstr>KAPITALNI</vt:lpstr>
      <vt:lpstr>ODRŽAVANJE</vt:lpstr>
      <vt:lpstr>SANACIJA</vt:lpstr>
      <vt:lpstr>SPOMENIČKA BAŠTINA</vt:lpstr>
      <vt:lpstr>ZBRINJAVANJE KOM. OTPADA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Petar Čović</dc:creator>
  <cp:lastModifiedBy>Matko Lovreta</cp:lastModifiedBy>
  <dcterms:created xsi:type="dcterms:W3CDTF">2022-11-04T07:15:36Z</dcterms:created>
  <dcterms:modified xsi:type="dcterms:W3CDTF">2022-12-02T13:35:38Z</dcterms:modified>
</cp:coreProperties>
</file>