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pleic\Desktop\"/>
    </mc:Choice>
  </mc:AlternateContent>
  <xr:revisionPtr revIDLastSave="0" documentId="8_{F58CB313-0F67-4676-8CC9-446E1FCFC470}" xr6:coauthVersionLast="34" xr6:coauthVersionMax="34" xr10:uidLastSave="{00000000-0000-0000-0000-000000000000}"/>
  <bookViews>
    <workbookView xWindow="0" yWindow="0" windowWidth="28800" windowHeight="12225" firstSheet="5" activeTab="7"/>
  </bookViews>
  <sheets>
    <sheet name="1. RAČUN PRIH. I RASH.  (3)" sheetId="17" r:id="rId1"/>
    <sheet name="2. OPĆI PO EKONOMSKOJ" sheetId="6" r:id="rId2"/>
    <sheet name="3. OPĆI PO IZVORIMA PRAVO" sheetId="25" r:id="rId3"/>
    <sheet name="4. FUNKCIJ. I ORGAN (2)" sheetId="20" r:id="rId4"/>
    <sheet name="5. ZADUŽIVANJE" sheetId="23" r:id="rId5"/>
    <sheet name="6. POSEBNI  PROGRAMI" sheetId="16" r:id="rId6"/>
    <sheet name="7.PLAN RAZV. PROJEKATA  " sheetId="21" r:id="rId7"/>
    <sheet name="8. PRIČUVA" sheetId="24" r:id="rId8"/>
  </sheets>
  <definedNames>
    <definedName name="_xlnm.Print_Titles" localSheetId="1">'2. OPĆI PO EKONOMSKOJ'!$5:$5</definedName>
    <definedName name="_xlnm.Print_Titles" localSheetId="5">'6. POSEBNI  PROGRAMI'!$4:$4</definedName>
    <definedName name="_xlnm.Print_Titles" localSheetId="6">'7.PLAN RAZV. PROJEKATA  '!$3:$4</definedName>
  </definedNames>
  <calcPr calcId="179021" fullCalcOnLoad="1"/>
</workbook>
</file>

<file path=xl/calcChain.xml><?xml version="1.0" encoding="utf-8"?>
<calcChain xmlns="http://schemas.openxmlformats.org/spreadsheetml/2006/main">
  <c r="G72" i="25" l="1"/>
  <c r="G71" i="25"/>
  <c r="G70" i="25"/>
  <c r="F70" i="25"/>
  <c r="G69" i="25"/>
  <c r="F69" i="25"/>
  <c r="G68" i="25"/>
  <c r="F68" i="25"/>
  <c r="G67" i="25"/>
  <c r="F67" i="25"/>
  <c r="G66" i="25"/>
  <c r="F66" i="25"/>
  <c r="G64" i="25"/>
  <c r="G63" i="25"/>
  <c r="F63" i="25"/>
  <c r="G62" i="25"/>
  <c r="F62" i="25"/>
  <c r="G56" i="25"/>
  <c r="G55" i="25"/>
  <c r="F55" i="25"/>
  <c r="G54" i="25"/>
  <c r="F54" i="25"/>
  <c r="G53" i="25"/>
  <c r="F53" i="25"/>
  <c r="G52" i="25"/>
  <c r="F52" i="25"/>
  <c r="G51" i="25"/>
  <c r="F51" i="25"/>
  <c r="G50" i="25"/>
  <c r="F50" i="25"/>
  <c r="G49" i="25"/>
  <c r="F49" i="25"/>
  <c r="G48" i="25"/>
  <c r="F48" i="25"/>
  <c r="G47" i="25"/>
  <c r="F47" i="25"/>
  <c r="G46" i="25"/>
  <c r="F46" i="25"/>
  <c r="G45" i="25"/>
  <c r="F45" i="25"/>
  <c r="G44" i="25"/>
  <c r="F44" i="25"/>
  <c r="G43" i="25"/>
  <c r="F43" i="25"/>
  <c r="G42" i="25"/>
  <c r="G41" i="25"/>
  <c r="F41" i="25"/>
  <c r="G40" i="25"/>
  <c r="F40" i="25"/>
  <c r="G39" i="25"/>
  <c r="F39" i="25"/>
  <c r="G38" i="25"/>
  <c r="F38" i="25"/>
  <c r="G37" i="25"/>
  <c r="F37" i="25"/>
  <c r="G36" i="25"/>
  <c r="F36" i="25"/>
  <c r="G35" i="25"/>
  <c r="F35" i="25"/>
  <c r="G34" i="25"/>
  <c r="F34" i="25"/>
  <c r="G33" i="25"/>
  <c r="F33" i="25"/>
  <c r="G32" i="25"/>
  <c r="F32" i="25"/>
  <c r="G31" i="25"/>
  <c r="F31" i="25"/>
  <c r="G30" i="25"/>
  <c r="F30" i="25"/>
  <c r="G29" i="25"/>
  <c r="F29" i="25"/>
  <c r="G28" i="25"/>
  <c r="F28" i="25"/>
  <c r="F27" i="25"/>
  <c r="G26" i="25"/>
  <c r="F26" i="25"/>
  <c r="G24" i="25"/>
  <c r="F24" i="25"/>
  <c r="G23" i="25"/>
  <c r="F23" i="25"/>
  <c r="G22" i="25"/>
  <c r="F22" i="25"/>
  <c r="G21" i="25"/>
  <c r="F21" i="25"/>
  <c r="G20" i="25"/>
  <c r="F20" i="25"/>
  <c r="G19" i="25"/>
  <c r="F19" i="25"/>
  <c r="G18" i="25"/>
  <c r="F18" i="25"/>
  <c r="G17" i="25"/>
  <c r="F17" i="25"/>
  <c r="G16" i="25"/>
  <c r="F16" i="25"/>
  <c r="G15" i="25"/>
  <c r="F15" i="25"/>
  <c r="G14" i="25"/>
  <c r="F14" i="25"/>
  <c r="G13" i="25"/>
  <c r="F13" i="25"/>
  <c r="G12" i="25"/>
  <c r="F12" i="25"/>
  <c r="G11" i="25"/>
  <c r="F11" i="25"/>
  <c r="G10" i="25"/>
  <c r="F10" i="25"/>
  <c r="G9" i="25"/>
  <c r="F9" i="25"/>
  <c r="G8" i="25"/>
  <c r="F8" i="25"/>
  <c r="G7" i="25"/>
  <c r="F7" i="25"/>
  <c r="C40" i="24"/>
  <c r="E78" i="23"/>
  <c r="D78" i="23"/>
  <c r="C78" i="23"/>
  <c r="E76" i="23"/>
  <c r="E75" i="23"/>
  <c r="E74" i="23"/>
  <c r="D76" i="23"/>
  <c r="C76" i="23"/>
  <c r="C75" i="23"/>
  <c r="C74" i="23"/>
  <c r="D75" i="23"/>
  <c r="D74" i="23"/>
  <c r="F69" i="23"/>
  <c r="G68" i="23"/>
  <c r="F68" i="23"/>
  <c r="G67" i="23"/>
  <c r="F67" i="23"/>
  <c r="F66" i="23"/>
  <c r="E56" i="23"/>
  <c r="G56" i="23"/>
  <c r="C56" i="23"/>
  <c r="D55" i="23"/>
  <c r="D54" i="23"/>
  <c r="C55" i="23"/>
  <c r="C54" i="23"/>
  <c r="E52" i="23"/>
  <c r="G52" i="23"/>
  <c r="C52" i="23"/>
  <c r="C51" i="23"/>
  <c r="C50" i="23"/>
  <c r="D50" i="23"/>
  <c r="F45" i="23"/>
  <c r="F44" i="23"/>
  <c r="G43" i="23"/>
  <c r="F43" i="23"/>
  <c r="G42" i="23"/>
  <c r="F42" i="23"/>
  <c r="F41" i="23"/>
  <c r="F32" i="23"/>
  <c r="F31" i="23"/>
  <c r="G30" i="23"/>
  <c r="F30" i="23"/>
  <c r="G29" i="23"/>
  <c r="F29" i="23"/>
  <c r="F28" i="23"/>
  <c r="E51" i="23"/>
  <c r="G51" i="23"/>
  <c r="E55" i="23"/>
  <c r="E50" i="23"/>
  <c r="G55" i="23"/>
  <c r="E54" i="23"/>
  <c r="J7" i="21"/>
  <c r="J6" i="21"/>
  <c r="K7" i="21"/>
  <c r="K6" i="21"/>
  <c r="L7" i="21"/>
  <c r="L6" i="21"/>
  <c r="J32" i="21"/>
  <c r="K32" i="21"/>
  <c r="L32" i="21"/>
  <c r="J59" i="21"/>
  <c r="J58" i="21"/>
  <c r="K59" i="21"/>
  <c r="K58" i="21"/>
  <c r="L59" i="21"/>
  <c r="L58" i="21"/>
  <c r="J75" i="21"/>
  <c r="K75" i="21"/>
  <c r="L75" i="21"/>
  <c r="K78" i="21"/>
  <c r="J80" i="21"/>
  <c r="K80" i="21"/>
  <c r="L80" i="21"/>
  <c r="K87" i="21"/>
  <c r="K86" i="21"/>
  <c r="K89" i="21"/>
  <c r="J91" i="21"/>
  <c r="J86" i="21"/>
  <c r="J85" i="21"/>
  <c r="K91" i="21"/>
  <c r="L91" i="21"/>
  <c r="L86" i="21"/>
  <c r="L85" i="21"/>
  <c r="K94" i="21"/>
  <c r="K97" i="21"/>
  <c r="K96" i="21"/>
  <c r="J101" i="21"/>
  <c r="J100" i="21"/>
  <c r="K101" i="21"/>
  <c r="K100" i="21"/>
  <c r="K99" i="21"/>
  <c r="L101" i="21"/>
  <c r="L100" i="21"/>
  <c r="J105" i="21"/>
  <c r="K105" i="21"/>
  <c r="L105" i="21"/>
  <c r="J109" i="21"/>
  <c r="K109" i="21"/>
  <c r="L109" i="21"/>
  <c r="K111" i="21"/>
  <c r="L111" i="21"/>
  <c r="J113" i="21"/>
  <c r="K113" i="21"/>
  <c r="L113" i="21"/>
  <c r="J115" i="21"/>
  <c r="K115" i="21"/>
  <c r="L115" i="21"/>
  <c r="J122" i="21"/>
  <c r="J121" i="21"/>
  <c r="K122" i="21"/>
  <c r="K121" i="21"/>
  <c r="L122" i="21"/>
  <c r="L121" i="21"/>
  <c r="K125" i="21"/>
  <c r="K127" i="21"/>
  <c r="L127" i="21"/>
  <c r="K129" i="21"/>
  <c r="J131" i="21"/>
  <c r="K131" i="21"/>
  <c r="L131" i="21"/>
  <c r="J135" i="21"/>
  <c r="K135" i="21"/>
  <c r="L135" i="21"/>
  <c r="L134" i="21"/>
  <c r="L133" i="21"/>
  <c r="E5" i="16"/>
  <c r="E6" i="16"/>
  <c r="E7" i="16"/>
  <c r="E12" i="16"/>
  <c r="E13" i="16"/>
  <c r="E14" i="16"/>
  <c r="E18" i="16"/>
  <c r="E20" i="16"/>
  <c r="E23" i="16"/>
  <c r="E28" i="16"/>
  <c r="E33" i="16"/>
  <c r="E42" i="16"/>
  <c r="E44" i="16"/>
  <c r="E51" i="16"/>
  <c r="E54" i="16"/>
  <c r="E59" i="16"/>
  <c r="E60" i="16"/>
  <c r="E61" i="16"/>
  <c r="E63" i="16"/>
  <c r="E66" i="16"/>
  <c r="E68" i="16"/>
  <c r="E69" i="16"/>
  <c r="E71" i="16"/>
  <c r="E73" i="16"/>
  <c r="E74" i="16"/>
  <c r="E75" i="16"/>
  <c r="E79" i="16"/>
  <c r="E81" i="16"/>
  <c r="E82" i="16"/>
  <c r="E83" i="16"/>
  <c r="E84" i="16"/>
  <c r="E85" i="16"/>
  <c r="E86" i="16"/>
  <c r="E87" i="16"/>
  <c r="E89" i="16"/>
  <c r="E90" i="16"/>
  <c r="E91" i="16"/>
  <c r="E92" i="16"/>
  <c r="E93" i="16"/>
  <c r="E95" i="16"/>
  <c r="E99" i="16"/>
  <c r="E100" i="16"/>
  <c r="E101" i="16"/>
  <c r="E105" i="16"/>
  <c r="E108" i="16"/>
  <c r="E111" i="16"/>
  <c r="E114" i="16"/>
  <c r="E120" i="16"/>
  <c r="E123" i="16"/>
  <c r="E125" i="16"/>
  <c r="E127" i="16"/>
  <c r="E128" i="16"/>
  <c r="E133" i="16"/>
  <c r="E134" i="16"/>
  <c r="E135" i="16"/>
  <c r="E138" i="16"/>
  <c r="E140" i="16"/>
  <c r="E143" i="16"/>
  <c r="E146" i="16"/>
  <c r="E151" i="16"/>
  <c r="E159" i="16"/>
  <c r="E161" i="16"/>
  <c r="E165" i="16"/>
  <c r="E167" i="16"/>
  <c r="E169" i="16"/>
  <c r="E171" i="16"/>
  <c r="E172" i="16"/>
  <c r="E174" i="16"/>
  <c r="E176" i="16"/>
  <c r="E178" i="16"/>
  <c r="E179" i="16"/>
  <c r="E181" i="16"/>
  <c r="E188" i="16"/>
  <c r="E189" i="16"/>
  <c r="E190" i="16"/>
  <c r="E194" i="16"/>
  <c r="E201" i="16"/>
  <c r="E210" i="16"/>
  <c r="E215" i="16"/>
  <c r="E218" i="16"/>
  <c r="E221" i="16"/>
  <c r="E223" i="16"/>
  <c r="E224" i="16"/>
  <c r="E225" i="16"/>
  <c r="E227" i="16"/>
  <c r="E229" i="16"/>
  <c r="E232" i="16"/>
  <c r="E236" i="16"/>
  <c r="E242" i="16"/>
  <c r="E251" i="16"/>
  <c r="E253" i="16"/>
  <c r="E260" i="16"/>
  <c r="E262" i="16"/>
  <c r="E265" i="16"/>
  <c r="E267" i="16"/>
  <c r="E269" i="16"/>
  <c r="E270" i="16"/>
  <c r="E272" i="16"/>
  <c r="E274" i="16"/>
  <c r="E277" i="16"/>
  <c r="E279" i="16"/>
  <c r="E282" i="16"/>
  <c r="E284" i="16"/>
  <c r="E285" i="16"/>
  <c r="E286" i="16"/>
  <c r="E288" i="16"/>
  <c r="E289" i="16"/>
  <c r="E291" i="16"/>
  <c r="E296" i="16"/>
  <c r="E297" i="16"/>
  <c r="E298" i="16"/>
  <c r="E300" i="16"/>
  <c r="E302" i="16"/>
  <c r="E305" i="16"/>
  <c r="E309" i="16"/>
  <c r="E316" i="16"/>
  <c r="E326" i="16"/>
  <c r="E328" i="16"/>
  <c r="E334" i="16"/>
  <c r="E336" i="16"/>
  <c r="E340" i="16"/>
  <c r="E344" i="16"/>
  <c r="E346" i="16"/>
  <c r="E351" i="16"/>
  <c r="E352" i="16"/>
  <c r="E353" i="16"/>
  <c r="E357" i="16"/>
  <c r="E361" i="16"/>
  <c r="E364" i="16"/>
  <c r="E365" i="16"/>
  <c r="E367" i="16"/>
  <c r="E371" i="16"/>
  <c r="E373" i="16"/>
  <c r="E374" i="16"/>
  <c r="E376" i="16"/>
  <c r="E377" i="16"/>
  <c r="E380" i="16"/>
  <c r="E383" i="16"/>
  <c r="E384" i="16"/>
  <c r="E386" i="16"/>
  <c r="E389" i="16"/>
  <c r="E392" i="16"/>
  <c r="E395" i="16"/>
  <c r="E396" i="16"/>
  <c r="E398" i="16"/>
  <c r="E403" i="16"/>
  <c r="E407" i="16"/>
  <c r="E408" i="16"/>
  <c r="E413" i="16"/>
  <c r="E415" i="16"/>
  <c r="E416" i="16"/>
  <c r="E418" i="16"/>
  <c r="E419" i="16"/>
  <c r="E422" i="16"/>
  <c r="E424" i="16"/>
  <c r="E425" i="16"/>
  <c r="E427" i="16"/>
  <c r="E428" i="16"/>
  <c r="E430" i="16"/>
  <c r="E433" i="16"/>
  <c r="E435" i="16"/>
  <c r="E436" i="16"/>
  <c r="E438" i="16"/>
  <c r="E440" i="16"/>
  <c r="E441" i="16"/>
  <c r="E443" i="16"/>
  <c r="E445" i="16"/>
  <c r="E446" i="16"/>
  <c r="E447" i="16"/>
  <c r="E449" i="16"/>
  <c r="E450" i="16"/>
  <c r="E451" i="16"/>
  <c r="E453" i="16"/>
  <c r="E454" i="16"/>
  <c r="E455" i="16"/>
  <c r="E456" i="16"/>
  <c r="E458" i="16"/>
  <c r="E460" i="16"/>
  <c r="E461" i="16"/>
  <c r="E462" i="16"/>
  <c r="E464" i="16"/>
  <c r="E465" i="16"/>
  <c r="E466" i="16"/>
  <c r="E467" i="16"/>
  <c r="E469" i="16"/>
  <c r="E470" i="16"/>
  <c r="E471" i="16"/>
  <c r="E473" i="16"/>
  <c r="E474" i="16"/>
  <c r="E476" i="16"/>
  <c r="E477" i="16"/>
  <c r="E479" i="16"/>
  <c r="E480" i="16"/>
  <c r="E481" i="16"/>
  <c r="E483" i="16"/>
  <c r="E485" i="16"/>
  <c r="E486" i="16"/>
  <c r="E488" i="16"/>
  <c r="E489" i="16"/>
  <c r="E492" i="16"/>
  <c r="E494" i="16"/>
  <c r="E495" i="16"/>
  <c r="E496" i="16"/>
  <c r="E497" i="16"/>
  <c r="E499" i="16"/>
  <c r="E500" i="16"/>
  <c r="E502" i="16"/>
  <c r="E503" i="16"/>
  <c r="E505" i="16"/>
  <c r="E507" i="16"/>
  <c r="E508" i="16"/>
  <c r="E510" i="16"/>
  <c r="E511" i="16"/>
  <c r="E512" i="16"/>
  <c r="E515" i="16"/>
  <c r="E516" i="16"/>
  <c r="E518" i="16"/>
  <c r="E521" i="16"/>
  <c r="E523" i="16"/>
  <c r="E524" i="16"/>
  <c r="E525" i="16"/>
  <c r="E526" i="16"/>
  <c r="E528" i="16"/>
  <c r="E529" i="16"/>
  <c r="E530" i="16"/>
  <c r="E532" i="16"/>
  <c r="E533" i="16"/>
  <c r="E534" i="16"/>
  <c r="E536" i="16"/>
  <c r="E537" i="16"/>
  <c r="E538" i="16"/>
  <c r="E540" i="16"/>
  <c r="E542" i="16"/>
  <c r="E543" i="16"/>
  <c r="E544" i="16"/>
  <c r="E546" i="16"/>
  <c r="E547" i="16"/>
  <c r="E548" i="16"/>
  <c r="E550" i="16"/>
  <c r="E552" i="16"/>
  <c r="E553" i="16"/>
  <c r="E554" i="16"/>
  <c r="E555" i="16"/>
  <c r="E556" i="16"/>
  <c r="E557" i="16"/>
  <c r="E559" i="16"/>
  <c r="E560" i="16"/>
  <c r="E561" i="16"/>
  <c r="E562" i="16"/>
  <c r="E563" i="16"/>
  <c r="E564" i="16"/>
  <c r="E565" i="16"/>
  <c r="E567" i="16"/>
  <c r="E568" i="16"/>
  <c r="E569" i="16"/>
  <c r="E570" i="16"/>
  <c r="E572" i="16"/>
  <c r="E574" i="16"/>
  <c r="E575" i="16"/>
  <c r="E576" i="16"/>
  <c r="E577" i="16"/>
  <c r="E579" i="16"/>
  <c r="E583" i="16"/>
  <c r="E584" i="16"/>
  <c r="E585" i="16"/>
  <c r="E588" i="16"/>
  <c r="E590" i="16"/>
  <c r="E593" i="16"/>
  <c r="E596" i="16"/>
  <c r="E602" i="16"/>
  <c r="E610" i="16"/>
  <c r="E616" i="16"/>
  <c r="E618" i="16"/>
  <c r="E622" i="16"/>
  <c r="E625" i="16"/>
  <c r="E626" i="16"/>
  <c r="E632" i="16"/>
  <c r="E633" i="16"/>
  <c r="E634" i="16"/>
  <c r="E638" i="16"/>
  <c r="E640" i="16"/>
  <c r="E643" i="16"/>
  <c r="E647" i="16"/>
  <c r="E652" i="16"/>
  <c r="E660" i="16"/>
  <c r="E664" i="16"/>
  <c r="E667" i="16"/>
  <c r="E668" i="16"/>
  <c r="E669" i="16"/>
  <c r="E672" i="16"/>
  <c r="E673" i="16"/>
  <c r="E674" i="16"/>
  <c r="E676" i="16"/>
  <c r="E678" i="16"/>
  <c r="E679" i="16"/>
  <c r="E681" i="16"/>
  <c r="E683" i="16"/>
  <c r="E684" i="16"/>
  <c r="E686" i="16"/>
  <c r="E688" i="16"/>
  <c r="E690" i="16"/>
  <c r="E691" i="16"/>
  <c r="E692" i="16"/>
  <c r="E693" i="16"/>
  <c r="E694" i="16"/>
  <c r="E695" i="16"/>
  <c r="E696" i="16"/>
  <c r="E699" i="16"/>
  <c r="E700" i="16"/>
  <c r="E701" i="16"/>
  <c r="E703" i="16"/>
  <c r="E705" i="16"/>
  <c r="E706" i="16"/>
  <c r="E713" i="16"/>
  <c r="E714" i="16"/>
  <c r="E715" i="16"/>
  <c r="E717" i="16"/>
  <c r="E718" i="16"/>
  <c r="E719" i="16"/>
  <c r="E720" i="16"/>
  <c r="E721" i="16"/>
  <c r="E722" i="16"/>
  <c r="E724" i="16"/>
  <c r="E725" i="16"/>
  <c r="E727" i="16"/>
  <c r="E728" i="16"/>
  <c r="E729" i="16"/>
  <c r="E730" i="16"/>
  <c r="E732" i="16"/>
  <c r="E733" i="16"/>
  <c r="E734" i="16"/>
  <c r="E736" i="16"/>
  <c r="E737" i="16"/>
  <c r="E739" i="16"/>
  <c r="E740" i="16"/>
  <c r="E742" i="16"/>
  <c r="E743" i="16"/>
  <c r="E745" i="16"/>
  <c r="E746" i="16"/>
  <c r="E747" i="16"/>
  <c r="E748" i="16"/>
  <c r="E749" i="16"/>
  <c r="E750" i="16"/>
  <c r="E752" i="16"/>
  <c r="E753" i="16"/>
  <c r="E754" i="16"/>
  <c r="E755" i="16"/>
  <c r="E757" i="16"/>
  <c r="E758" i="16"/>
  <c r="E759" i="16"/>
  <c r="E760" i="16"/>
  <c r="E761" i="16"/>
  <c r="E763" i="16"/>
  <c r="E764" i="16"/>
  <c r="E765" i="16"/>
  <c r="E766" i="16"/>
  <c r="E767" i="16"/>
  <c r="E769" i="16"/>
  <c r="E770" i="16"/>
  <c r="E772" i="16"/>
  <c r="E773" i="16"/>
  <c r="E775" i="16"/>
  <c r="E776" i="16"/>
  <c r="E777" i="16"/>
  <c r="E778" i="16"/>
  <c r="E780" i="16"/>
  <c r="E781" i="16"/>
  <c r="E782" i="16"/>
  <c r="E783" i="16"/>
  <c r="E784" i="16"/>
  <c r="E785" i="16"/>
  <c r="E787" i="16"/>
  <c r="E788" i="16"/>
  <c r="E789" i="16"/>
  <c r="E790" i="16"/>
  <c r="E792" i="16"/>
  <c r="E793" i="16"/>
  <c r="E795" i="16"/>
  <c r="E796" i="16"/>
  <c r="E797" i="16"/>
  <c r="E798" i="16"/>
  <c r="E800" i="16"/>
  <c r="E801" i="16"/>
  <c r="E803" i="16"/>
  <c r="E804" i="16"/>
  <c r="E806" i="16"/>
  <c r="E807" i="16"/>
  <c r="E808" i="16"/>
  <c r="E809" i="16"/>
  <c r="E811" i="16"/>
  <c r="E812" i="16"/>
  <c r="E814" i="16"/>
  <c r="E815" i="16"/>
  <c r="E816" i="16"/>
  <c r="E817" i="16"/>
  <c r="E819" i="16"/>
  <c r="E820" i="16"/>
  <c r="E822" i="16"/>
  <c r="E823" i="16"/>
  <c r="E824" i="16"/>
  <c r="E826" i="16"/>
  <c r="E827" i="16"/>
  <c r="E828" i="16"/>
  <c r="E829" i="16"/>
  <c r="E830" i="16"/>
  <c r="E832" i="16"/>
  <c r="E833" i="16"/>
  <c r="E834" i="16"/>
  <c r="E836" i="16"/>
  <c r="E837" i="16"/>
  <c r="E839" i="16"/>
  <c r="E840" i="16"/>
  <c r="E841" i="16"/>
  <c r="E843" i="16"/>
  <c r="E844" i="16"/>
  <c r="E845" i="16"/>
  <c r="E851" i="16"/>
  <c r="E852" i="16"/>
  <c r="E853" i="16"/>
  <c r="E855" i="16"/>
  <c r="E860" i="16"/>
  <c r="E862" i="16"/>
  <c r="E863" i="16"/>
  <c r="E864" i="16"/>
  <c r="E866" i="16"/>
  <c r="E867" i="16"/>
  <c r="E868" i="16"/>
  <c r="E871" i="16"/>
  <c r="E873" i="16"/>
  <c r="E874" i="16"/>
  <c r="E875" i="16"/>
  <c r="E877" i="16"/>
  <c r="E883" i="16"/>
  <c r="E884" i="16"/>
  <c r="E885" i="16"/>
  <c r="E887" i="16"/>
  <c r="E888" i="16"/>
  <c r="E889" i="16"/>
  <c r="E891" i="16"/>
  <c r="E892" i="16"/>
  <c r="E893" i="16"/>
  <c r="E895" i="16"/>
  <c r="E896" i="16"/>
  <c r="E897" i="16"/>
  <c r="E898" i="16"/>
  <c r="E899" i="16"/>
  <c r="E900" i="16"/>
  <c r="E902" i="16"/>
  <c r="E903" i="16"/>
  <c r="E905" i="16"/>
  <c r="E906" i="16"/>
  <c r="E907" i="16"/>
  <c r="E909" i="16"/>
  <c r="E910" i="16"/>
  <c r="E913" i="16"/>
  <c r="E915" i="16"/>
  <c r="E916" i="16"/>
  <c r="E918" i="16"/>
  <c r="E921" i="16"/>
  <c r="E923" i="16"/>
  <c r="E924" i="16"/>
  <c r="E926" i="16"/>
  <c r="E929" i="16"/>
  <c r="E931" i="16"/>
  <c r="E932" i="16"/>
  <c r="E933" i="16"/>
  <c r="E934" i="16"/>
  <c r="C6" i="20"/>
  <c r="D6" i="20"/>
  <c r="E6" i="20"/>
  <c r="F6" i="20"/>
  <c r="G6" i="20"/>
  <c r="F7" i="20"/>
  <c r="G7" i="20"/>
  <c r="F8" i="20"/>
  <c r="G8" i="20"/>
  <c r="F9" i="20"/>
  <c r="G9" i="20"/>
  <c r="F10" i="20"/>
  <c r="G10" i="20"/>
  <c r="F11" i="20"/>
  <c r="G11" i="20"/>
  <c r="F12" i="20"/>
  <c r="G12" i="20"/>
  <c r="F13" i="20"/>
  <c r="G13" i="20"/>
  <c r="G14" i="20"/>
  <c r="F15" i="20"/>
  <c r="G15" i="20"/>
  <c r="F16" i="20"/>
  <c r="G16" i="20"/>
  <c r="F17" i="20"/>
  <c r="G17" i="20"/>
  <c r="G18" i="20"/>
  <c r="F19" i="20"/>
  <c r="F20" i="20"/>
  <c r="G20" i="20"/>
  <c r="F21" i="20"/>
  <c r="G21" i="20"/>
  <c r="F22" i="20"/>
  <c r="G22" i="20"/>
  <c r="F23" i="20"/>
  <c r="G23" i="20"/>
  <c r="F24" i="20"/>
  <c r="G24" i="20"/>
  <c r="G25" i="20"/>
  <c r="G26" i="20"/>
  <c r="F27" i="20"/>
  <c r="G27" i="20"/>
  <c r="F28" i="20"/>
  <c r="G28" i="20"/>
  <c r="F29" i="20"/>
  <c r="G29" i="20"/>
  <c r="F30" i="20"/>
  <c r="G30" i="20"/>
  <c r="F31" i="20"/>
  <c r="G31" i="20"/>
  <c r="F32" i="20"/>
  <c r="G32" i="20"/>
  <c r="F33" i="20"/>
  <c r="G33" i="20"/>
  <c r="F34" i="20"/>
  <c r="G34" i="20"/>
  <c r="F35" i="20"/>
  <c r="G35" i="20"/>
  <c r="F36" i="20"/>
  <c r="G36" i="20"/>
  <c r="G37" i="20"/>
  <c r="F38" i="20"/>
  <c r="G38" i="20"/>
  <c r="F39" i="20"/>
  <c r="G39" i="20"/>
  <c r="F40" i="20"/>
  <c r="G40" i="20"/>
  <c r="G7" i="6"/>
  <c r="C8" i="6"/>
  <c r="G8" i="6"/>
  <c r="F9" i="6"/>
  <c r="G9" i="6"/>
  <c r="F10" i="6"/>
  <c r="F11" i="6"/>
  <c r="F12" i="6"/>
  <c r="F13" i="6"/>
  <c r="F14" i="6"/>
  <c r="F15" i="6"/>
  <c r="F16" i="6"/>
  <c r="G16" i="6"/>
  <c r="F17" i="6"/>
  <c r="F18" i="6"/>
  <c r="F19" i="6"/>
  <c r="G19" i="6"/>
  <c r="F20" i="6"/>
  <c r="F21" i="6"/>
  <c r="F22" i="6"/>
  <c r="G22" i="6"/>
  <c r="F23" i="6"/>
  <c r="G24" i="6"/>
  <c r="F25" i="6"/>
  <c r="G25" i="6"/>
  <c r="F26" i="6"/>
  <c r="C28" i="6"/>
  <c r="F28" i="6"/>
  <c r="G28" i="6"/>
  <c r="F29" i="6"/>
  <c r="F30" i="6"/>
  <c r="F31" i="6"/>
  <c r="G31" i="6"/>
  <c r="F32" i="6"/>
  <c r="F33" i="6"/>
  <c r="C34" i="6"/>
  <c r="F34" i="6"/>
  <c r="G34" i="6"/>
  <c r="F35" i="6"/>
  <c r="F36" i="6"/>
  <c r="C37" i="6"/>
  <c r="F37" i="6"/>
  <c r="G37" i="6"/>
  <c r="F38" i="6"/>
  <c r="C40" i="6"/>
  <c r="F40" i="6"/>
  <c r="G40" i="6"/>
  <c r="F41" i="6"/>
  <c r="G41" i="6"/>
  <c r="F42" i="6"/>
  <c r="F43" i="6"/>
  <c r="G43" i="6"/>
  <c r="F44" i="6"/>
  <c r="F45" i="6"/>
  <c r="F46" i="6"/>
  <c r="F47" i="6"/>
  <c r="G48" i="6"/>
  <c r="F49" i="6"/>
  <c r="G49" i="6"/>
  <c r="F50" i="6"/>
  <c r="F51" i="6"/>
  <c r="F52" i="6"/>
  <c r="C53" i="6"/>
  <c r="F53" i="6"/>
  <c r="G53" i="6"/>
  <c r="F54" i="6"/>
  <c r="F56" i="6"/>
  <c r="F57" i="6"/>
  <c r="G57" i="6"/>
  <c r="F58" i="6"/>
  <c r="F59" i="6"/>
  <c r="G60" i="6"/>
  <c r="C61" i="6"/>
  <c r="C60" i="6"/>
  <c r="F60" i="6"/>
  <c r="G61" i="6"/>
  <c r="F62" i="6"/>
  <c r="F63" i="6"/>
  <c r="C64" i="6"/>
  <c r="F64" i="6"/>
  <c r="G64" i="6"/>
  <c r="F65" i="6"/>
  <c r="C66" i="6"/>
  <c r="F66" i="6"/>
  <c r="G66" i="6"/>
  <c r="F67" i="6"/>
  <c r="G67" i="6"/>
  <c r="F68" i="6"/>
  <c r="F69" i="6"/>
  <c r="G69" i="6"/>
  <c r="F70" i="6"/>
  <c r="F71" i="6"/>
  <c r="G71" i="6"/>
  <c r="F72" i="6"/>
  <c r="G72" i="6"/>
  <c r="F73" i="6"/>
  <c r="G73" i="6"/>
  <c r="F74" i="6"/>
  <c r="F75" i="6"/>
  <c r="G75" i="6"/>
  <c r="F76" i="6"/>
  <c r="G76" i="6"/>
  <c r="F77" i="6"/>
  <c r="F78" i="6"/>
  <c r="G79" i="6"/>
  <c r="G80" i="6"/>
  <c r="C81" i="6"/>
  <c r="C80" i="6"/>
  <c r="G81" i="6"/>
  <c r="F82" i="6"/>
  <c r="F83" i="6"/>
  <c r="F84" i="6"/>
  <c r="C85" i="6"/>
  <c r="F85" i="6"/>
  <c r="G85" i="6"/>
  <c r="F86" i="6"/>
  <c r="C87" i="6"/>
  <c r="F87" i="6"/>
  <c r="G87" i="6"/>
  <c r="F88" i="6"/>
  <c r="F89" i="6"/>
  <c r="G90" i="6"/>
  <c r="C91" i="6"/>
  <c r="C90" i="6"/>
  <c r="F90" i="6"/>
  <c r="G91" i="6"/>
  <c r="F92" i="6"/>
  <c r="F93" i="6"/>
  <c r="F94" i="6"/>
  <c r="F95" i="6"/>
  <c r="C96" i="6"/>
  <c r="F96" i="6"/>
  <c r="G96" i="6"/>
  <c r="F97" i="6"/>
  <c r="F98" i="6"/>
  <c r="F99" i="6"/>
  <c r="F100" i="6"/>
  <c r="F101" i="6"/>
  <c r="F102" i="6"/>
  <c r="C103" i="6"/>
  <c r="F103" i="6"/>
  <c r="G103" i="6"/>
  <c r="F104" i="6"/>
  <c r="F105" i="6"/>
  <c r="F106" i="6"/>
  <c r="F107" i="6"/>
  <c r="F108" i="6"/>
  <c r="F109" i="6"/>
  <c r="F110" i="6"/>
  <c r="F111" i="6"/>
  <c r="F112" i="6"/>
  <c r="C113" i="6"/>
  <c r="F113" i="6"/>
  <c r="G113" i="6"/>
  <c r="F114" i="6"/>
  <c r="C115" i="6"/>
  <c r="F115" i="6"/>
  <c r="G115" i="6"/>
  <c r="F116" i="6"/>
  <c r="F117" i="6"/>
  <c r="F118" i="6"/>
  <c r="F119" i="6"/>
  <c r="F120" i="6"/>
  <c r="F121" i="6"/>
  <c r="F122" i="6"/>
  <c r="G123" i="6"/>
  <c r="C124" i="6"/>
  <c r="C123" i="6"/>
  <c r="F123" i="6"/>
  <c r="F124" i="6"/>
  <c r="G124" i="6"/>
  <c r="F125" i="6"/>
  <c r="F126" i="6"/>
  <c r="F127" i="6"/>
  <c r="F128" i="6"/>
  <c r="C129" i="6"/>
  <c r="F129" i="6"/>
  <c r="G129" i="6"/>
  <c r="F130" i="6"/>
  <c r="F131" i="6"/>
  <c r="F132" i="6"/>
  <c r="F133" i="6"/>
  <c r="G134" i="6"/>
  <c r="G135" i="6"/>
  <c r="F136" i="6"/>
  <c r="G136" i="6"/>
  <c r="F137" i="6"/>
  <c r="G137" i="6"/>
  <c r="F138" i="6"/>
  <c r="F139" i="6"/>
  <c r="G139" i="6"/>
  <c r="F140" i="6"/>
  <c r="F141" i="6"/>
  <c r="C142" i="6"/>
  <c r="F142" i="6"/>
  <c r="G142" i="6"/>
  <c r="C143" i="6"/>
  <c r="F143" i="6"/>
  <c r="G143" i="6"/>
  <c r="F144" i="6"/>
  <c r="F145" i="6"/>
  <c r="F146" i="6"/>
  <c r="G146" i="6"/>
  <c r="F147" i="6"/>
  <c r="G147" i="6"/>
  <c r="F148" i="6"/>
  <c r="F150" i="6"/>
  <c r="F151" i="6"/>
  <c r="G152" i="6"/>
  <c r="G154" i="6"/>
  <c r="F155" i="6"/>
  <c r="F156" i="6"/>
  <c r="G157" i="6"/>
  <c r="F158" i="6"/>
  <c r="G158" i="6"/>
  <c r="F159" i="6"/>
  <c r="G159" i="6"/>
  <c r="F160" i="6"/>
  <c r="F161" i="6"/>
  <c r="G163" i="6"/>
  <c r="F164" i="6"/>
  <c r="G164" i="6"/>
  <c r="F165" i="6"/>
  <c r="F166" i="6"/>
  <c r="F167" i="6"/>
  <c r="C168" i="6"/>
  <c r="C163" i="6"/>
  <c r="G168" i="6"/>
  <c r="F169" i="6"/>
  <c r="F170" i="6"/>
  <c r="F171" i="6"/>
  <c r="F172" i="6"/>
  <c r="F173" i="6"/>
  <c r="F174" i="6"/>
  <c r="F175" i="6"/>
  <c r="F176" i="6"/>
  <c r="F177" i="6"/>
  <c r="G177" i="6"/>
  <c r="F178" i="6"/>
  <c r="F180" i="6"/>
  <c r="G180" i="6"/>
  <c r="F181" i="6"/>
  <c r="F182" i="6"/>
  <c r="F183" i="6"/>
  <c r="G183" i="6"/>
  <c r="F184" i="6"/>
  <c r="G184" i="6"/>
  <c r="F185" i="6"/>
  <c r="G189" i="6"/>
  <c r="C190" i="6"/>
  <c r="C189" i="6"/>
  <c r="F189" i="6"/>
  <c r="G190" i="6"/>
  <c r="F191" i="6"/>
  <c r="F192" i="6"/>
  <c r="F193" i="6"/>
  <c r="G193" i="6"/>
  <c r="F194" i="6"/>
  <c r="G195" i="6"/>
  <c r="G196" i="6"/>
  <c r="C197" i="6"/>
  <c r="C196" i="6"/>
  <c r="G197" i="6"/>
  <c r="F198" i="6"/>
  <c r="F199" i="6"/>
  <c r="G199" i="6"/>
  <c r="F200" i="6"/>
  <c r="C201" i="6"/>
  <c r="F201" i="6"/>
  <c r="G201" i="6"/>
  <c r="F202" i="6"/>
  <c r="C209" i="6"/>
  <c r="C208" i="6"/>
  <c r="C207" i="6"/>
  <c r="E209" i="6"/>
  <c r="E208" i="6"/>
  <c r="F209" i="6"/>
  <c r="G209" i="6"/>
  <c r="F210" i="6"/>
  <c r="F211" i="6"/>
  <c r="F15" i="17"/>
  <c r="G15" i="17"/>
  <c r="F16" i="17"/>
  <c r="G16" i="17"/>
  <c r="F17" i="17"/>
  <c r="G17" i="17"/>
  <c r="F18" i="17"/>
  <c r="G18" i="17"/>
  <c r="C19" i="17"/>
  <c r="D19" i="17"/>
  <c r="E19" i="17"/>
  <c r="F22" i="17"/>
  <c r="F23" i="17"/>
  <c r="G23" i="17"/>
  <c r="C24" i="17"/>
  <c r="D24" i="17"/>
  <c r="E24" i="17"/>
  <c r="G24" i="17"/>
  <c r="C30" i="17"/>
  <c r="D30" i="17"/>
  <c r="E207" i="6"/>
  <c r="G208" i="6"/>
  <c r="F208" i="6"/>
  <c r="C79" i="6"/>
  <c r="F79" i="6"/>
  <c r="F80" i="6"/>
  <c r="K85" i="21"/>
  <c r="L5" i="21"/>
  <c r="J5" i="21"/>
  <c r="E30" i="17"/>
  <c r="F24" i="17"/>
  <c r="C195" i="6"/>
  <c r="F195" i="6"/>
  <c r="F196" i="6"/>
  <c r="C157" i="6"/>
  <c r="F157" i="6"/>
  <c r="F163" i="6"/>
  <c r="L99" i="21"/>
  <c r="J99" i="21"/>
  <c r="K5" i="21"/>
  <c r="K139" i="21"/>
  <c r="F197" i="6"/>
  <c r="F190" i="6"/>
  <c r="F168" i="6"/>
  <c r="F91" i="6"/>
  <c r="F81" i="6"/>
  <c r="C48" i="6"/>
  <c r="F48" i="6"/>
  <c r="C24" i="6"/>
  <c r="F24" i="6"/>
  <c r="F61" i="6"/>
  <c r="F8" i="6"/>
  <c r="C7" i="6"/>
  <c r="F7" i="6"/>
  <c r="L139" i="21"/>
  <c r="G207" i="6"/>
  <c r="F207" i="6"/>
  <c r="J139" i="21"/>
</calcChain>
</file>

<file path=xl/sharedStrings.xml><?xml version="1.0" encoding="utf-8"?>
<sst xmlns="http://schemas.openxmlformats.org/spreadsheetml/2006/main" count="3410" uniqueCount="1148">
  <si>
    <t>Račun</t>
  </si>
  <si>
    <t>Opis</t>
  </si>
  <si>
    <t>Izvršenje 2016.</t>
  </si>
  <si>
    <t>Izvorni plan 2017.</t>
  </si>
  <si>
    <t>Izvršenje 2017.</t>
  </si>
  <si>
    <t xml:space="preserve"> SVEUKUPNO RASHODI / IZDACI</t>
  </si>
  <si>
    <t>Razdjel 001 URED GRADONAČELNIKA</t>
  </si>
  <si>
    <t>Glava 00101 URED GRADONAČELNIKA</t>
  </si>
  <si>
    <t>Program 1000 TROŠKOVI PLAĆA I MATERIJALNI TROŠKOVI UPRAVE</t>
  </si>
  <si>
    <t>Aktivnost A100001 TROŠKOVI PLAĆA I MATERIJALNI TROŠKOVI UPRAVE</t>
  </si>
  <si>
    <t>311</t>
  </si>
  <si>
    <t xml:space="preserve">Plaće (Bruto)                                                                                       </t>
  </si>
  <si>
    <t>3111</t>
  </si>
  <si>
    <t xml:space="preserve">Plaće za redovan rad                                                                                </t>
  </si>
  <si>
    <t/>
  </si>
  <si>
    <t>3113</t>
  </si>
  <si>
    <t xml:space="preserve">Plaće za prekovremeni rad                                                                           </t>
  </si>
  <si>
    <t>3114</t>
  </si>
  <si>
    <t xml:space="preserve">Plaće za posebne uvjete rada                                                                        </t>
  </si>
  <si>
    <t>312</t>
  </si>
  <si>
    <t xml:space="preserve">Ostali rashodi za zaposlene                                                                         </t>
  </si>
  <si>
    <t>3121</t>
  </si>
  <si>
    <t>313</t>
  </si>
  <si>
    <t xml:space="preserve">Doprinosi na plaće                                                                                  </t>
  </si>
  <si>
    <t>3132</t>
  </si>
  <si>
    <t xml:space="preserve">Doprinosi za obvezno zdravstveno osiguranje                                                         </t>
  </si>
  <si>
    <t>3133</t>
  </si>
  <si>
    <t xml:space="preserve">Doprinosi za obvezno osiguranje u slučaju nezaposlenosti                                            </t>
  </si>
  <si>
    <t>321</t>
  </si>
  <si>
    <t xml:space="preserve">Naknade troškova zaposlenima                                                                        </t>
  </si>
  <si>
    <t>3211</t>
  </si>
  <si>
    <t xml:space="preserve">Službena putovanja                                                                                  </t>
  </si>
  <si>
    <t>3212</t>
  </si>
  <si>
    <t xml:space="preserve">Naknade za prijevoz, za rad na terenu i odvojeni život                                              </t>
  </si>
  <si>
    <t>3213</t>
  </si>
  <si>
    <t xml:space="preserve">Stručno usavršavanje zaposlenika                                                                    </t>
  </si>
  <si>
    <t>3214</t>
  </si>
  <si>
    <t xml:space="preserve">Ostale naknade troškova zaposlenima                                                                 </t>
  </si>
  <si>
    <t>322</t>
  </si>
  <si>
    <t xml:space="preserve">Rashodi za materijal i energiju                                                                     </t>
  </si>
  <si>
    <t>3221</t>
  </si>
  <si>
    <t xml:space="preserve">Uredski materijal i ostali materijalni rashodi                                                      </t>
  </si>
  <si>
    <t>3222</t>
  </si>
  <si>
    <t xml:space="preserve">Materijal i sirovine                                                                                </t>
  </si>
  <si>
    <t>3223</t>
  </si>
  <si>
    <t xml:space="preserve">Energija                                                                                            </t>
  </si>
  <si>
    <t>3224</t>
  </si>
  <si>
    <t xml:space="preserve">Materijal i dijelovi za tekuće i investicijsko održavanje                                           </t>
  </si>
  <si>
    <t>3225</t>
  </si>
  <si>
    <t xml:space="preserve">Sitni inventar i auto gume                                                                          </t>
  </si>
  <si>
    <t>3227</t>
  </si>
  <si>
    <t xml:space="preserve">Službena, radna i zaštitna odjeća i obuća                                                           </t>
  </si>
  <si>
    <t>323</t>
  </si>
  <si>
    <t xml:space="preserve">Rashodi za usluge                                                                                   </t>
  </si>
  <si>
    <t>3231</t>
  </si>
  <si>
    <t xml:space="preserve">Usluge telefona, pošte i prijevoza                                                                  </t>
  </si>
  <si>
    <t>3232</t>
  </si>
  <si>
    <t xml:space="preserve">Usluge tekućeg i investicijskog održavanja                                                          </t>
  </si>
  <si>
    <t>3233</t>
  </si>
  <si>
    <t xml:space="preserve">Usluge promidžbe i informiranja                                                                     </t>
  </si>
  <si>
    <t>3234</t>
  </si>
  <si>
    <t xml:space="preserve">Komunalne usluge                                                                                    </t>
  </si>
  <si>
    <t>3235</t>
  </si>
  <si>
    <t xml:space="preserve">Zakupnine i najamnine                                                                               </t>
  </si>
  <si>
    <t>3236</t>
  </si>
  <si>
    <t xml:space="preserve">Zdravstvene i veterinarske usluge                                                                   </t>
  </si>
  <si>
    <t>3237</t>
  </si>
  <si>
    <t xml:space="preserve">Intelektualne i osobne usluge                                                                       </t>
  </si>
  <si>
    <t>3238</t>
  </si>
  <si>
    <t xml:space="preserve">Računalne usluge                                                                                    </t>
  </si>
  <si>
    <t>3239</t>
  </si>
  <si>
    <t xml:space="preserve">Ostale usluge                                                                                       </t>
  </si>
  <si>
    <t>324</t>
  </si>
  <si>
    <t xml:space="preserve">Naknade troškova osobama izvan radnog odnosa                                                        </t>
  </si>
  <si>
    <t>3241</t>
  </si>
  <si>
    <t>329</t>
  </si>
  <si>
    <t xml:space="preserve">Ostali nespomenuti rashodi poslovanja                                                               </t>
  </si>
  <si>
    <t>3292</t>
  </si>
  <si>
    <t xml:space="preserve">Premije osiguranja                                                                                  </t>
  </si>
  <si>
    <t>3293</t>
  </si>
  <si>
    <t xml:space="preserve">Reprezentacija                                                                                      </t>
  </si>
  <si>
    <t>3294</t>
  </si>
  <si>
    <t>Članarine i norme</t>
  </si>
  <si>
    <t>3295</t>
  </si>
  <si>
    <t xml:space="preserve">Pristojbe i naknade                                                                                 </t>
  </si>
  <si>
    <t>3296</t>
  </si>
  <si>
    <t>Troškovi sudskih postupaka</t>
  </si>
  <si>
    <t>3299</t>
  </si>
  <si>
    <t>342</t>
  </si>
  <si>
    <t xml:space="preserve">Kamate za primljene kredite i zajmove                                                               </t>
  </si>
  <si>
    <t>3422</t>
  </si>
  <si>
    <t>Kamate za primljene kredite i zajmove od kreditnih i ostalih financijskih institucija u javnom sekto</t>
  </si>
  <si>
    <t>3423</t>
  </si>
  <si>
    <t>343</t>
  </si>
  <si>
    <t xml:space="preserve">Ostali financijski rashodi                                                                          </t>
  </si>
  <si>
    <t>3431</t>
  </si>
  <si>
    <t xml:space="preserve">Bankarske usluge i usluge platnog prometa                                                           </t>
  </si>
  <si>
    <t>3432</t>
  </si>
  <si>
    <t xml:space="preserve">Negativne tečajne razlike i razlike zbog primjene valutne klauzule                                  </t>
  </si>
  <si>
    <t>3433</t>
  </si>
  <si>
    <t xml:space="preserve">Zatezne kamate                                                                                      </t>
  </si>
  <si>
    <t>3434</t>
  </si>
  <si>
    <t xml:space="preserve">Ostali nespomenuti financijski rashodi                                                              </t>
  </si>
  <si>
    <t>352</t>
  </si>
  <si>
    <t>Subvencije trgovačkim društvima,zadrugama, poljoprivrednicima i obrtnicima izvan javnog sektora</t>
  </si>
  <si>
    <t>363</t>
  </si>
  <si>
    <t xml:space="preserve">Pomoći unutar općeg proračuna                                                                       </t>
  </si>
  <si>
    <t>3631</t>
  </si>
  <si>
    <t>372</t>
  </si>
  <si>
    <t xml:space="preserve">Ostale naknade građanima i kućanstvima iz proračuna                                                 </t>
  </si>
  <si>
    <t>3722</t>
  </si>
  <si>
    <t xml:space="preserve">Naknade građanima i kućanstvima u naravi                                                            </t>
  </si>
  <si>
    <t>381</t>
  </si>
  <si>
    <t xml:space="preserve">Tekuće donacije                                                                                     </t>
  </si>
  <si>
    <t>3811</t>
  </si>
  <si>
    <t xml:space="preserve">Tekuće donacije u novcu                                                                             </t>
  </si>
  <si>
    <t>3812</t>
  </si>
  <si>
    <t xml:space="preserve">Tekuće donacije u naravi                                                                            </t>
  </si>
  <si>
    <t>383</t>
  </si>
  <si>
    <t xml:space="preserve">Kazne, penali i naknade štete                                                                       </t>
  </si>
  <si>
    <t>3831</t>
  </si>
  <si>
    <t xml:space="preserve">Naknade šteta pravnim i fizičkim osobama                                                            </t>
  </si>
  <si>
    <t>385</t>
  </si>
  <si>
    <t xml:space="preserve">Izvanredni rashodi  BRISANO                                                                         </t>
  </si>
  <si>
    <t>542</t>
  </si>
  <si>
    <t>Otplata glavnice primljenih kredita i zajmova od kreditnih i ostalih financijskih institucija u javn</t>
  </si>
  <si>
    <t>5422</t>
  </si>
  <si>
    <t xml:space="preserve">Otplata glavnice primljenih kredita od kreditnih institucija u javnom sektoru                       </t>
  </si>
  <si>
    <t>544</t>
  </si>
  <si>
    <t xml:space="preserve">Otplata glavnice primljenih kredita i zajmova od kreditnih i ostalih financijskih institucija izvan </t>
  </si>
  <si>
    <t>5443</t>
  </si>
  <si>
    <t>Program 1001 OPREMANJE I INFORMATIZACIJA UPRAVE</t>
  </si>
  <si>
    <t>AKTIVNOST A100001 OPREMANJE I INFORMATIZACIJA UPRAVE</t>
  </si>
  <si>
    <t>422</t>
  </si>
  <si>
    <t xml:space="preserve">Postrojenja i oprema                                                                                </t>
  </si>
  <si>
    <t>4221</t>
  </si>
  <si>
    <t xml:space="preserve">Uredska oprema i namještaj                                                                          </t>
  </si>
  <si>
    <t>4222</t>
  </si>
  <si>
    <t xml:space="preserve">Komunikacijska oprema                                                                               </t>
  </si>
  <si>
    <t>4223</t>
  </si>
  <si>
    <t xml:space="preserve">Oprema za održavanje i zaštitu                                                                      </t>
  </si>
  <si>
    <t>4227</t>
  </si>
  <si>
    <t xml:space="preserve">Uređaji, strojevi i oprema za ostale namjene                                                        </t>
  </si>
  <si>
    <t>426</t>
  </si>
  <si>
    <t xml:space="preserve">Nematerijalna proizvedena imovina                                                                   </t>
  </si>
  <si>
    <t>4262</t>
  </si>
  <si>
    <t xml:space="preserve">Ulaganja u računalne programe                                                                       </t>
  </si>
  <si>
    <t>Program 1002 POTICANJE MALOG I SREDNJEG PODUZETNIŠTVA</t>
  </si>
  <si>
    <t>Aktivnost A100001 POTICANJE MALOG I SREDNJEG PODUZETNIŠTVA</t>
  </si>
  <si>
    <t>Program 1004 PROJEKTI I RAZVOJ</t>
  </si>
  <si>
    <t>Aktivnost A100001 PROJEKTI I RAZVOJ</t>
  </si>
  <si>
    <t>423</t>
  </si>
  <si>
    <t>4231</t>
  </si>
  <si>
    <t>Tekući projekt T100001 LOKALNI PROGRAM DJELOVANJA ZA MLADE</t>
  </si>
  <si>
    <t>Glava 00102 JAVNA USTANOVA MARA</t>
  </si>
  <si>
    <t>Aktivnost A100002 JAVNA USTANOVA MARA</t>
  </si>
  <si>
    <t>Razdjel 003 ODJEL ZA DRUŠTVENE DJELATNOSTI</t>
  </si>
  <si>
    <t>Glava 00301 KULTURA</t>
  </si>
  <si>
    <t>Program 1000 PROGRAM USTANOVA U KULTURI</t>
  </si>
  <si>
    <t>Aktivnost A100001 REDOVNA DJELATNOST USTANOVA U KULTURI</t>
  </si>
  <si>
    <t>424</t>
  </si>
  <si>
    <t>Knjige, umjetnička djela i ostale izložbene vrijednosti</t>
  </si>
  <si>
    <t>4241</t>
  </si>
  <si>
    <t xml:space="preserve">Knjige                                                                                              </t>
  </si>
  <si>
    <t>Aktivnost A100003 LIKOVNA I KIPARSKA KOLONIJA</t>
  </si>
  <si>
    <t>Aktivnost A100004 OČUVANJE DJELA ANTUNA GOJAKA</t>
  </si>
  <si>
    <t>4242</t>
  </si>
  <si>
    <t>Umjetnička djela (izložena u galerijama, muzejima i slično)</t>
  </si>
  <si>
    <t>Glava 00302 ŠKOLSTVO</t>
  </si>
  <si>
    <t>Program 1000 OSNOVNO ŠKOLSTVO DO NIVOA MINIMALNOG STANDARDA</t>
  </si>
  <si>
    <t>Aktivnost A100001 REDOVNA DJELATNOST OSNOVNE ŠKOLE</t>
  </si>
  <si>
    <t>4225</t>
  </si>
  <si>
    <t xml:space="preserve">Instrumenti, uređaji i strojevi                                                                     </t>
  </si>
  <si>
    <t>4226</t>
  </si>
  <si>
    <t xml:space="preserve">Sportska i glazbena oprema                                                                          </t>
  </si>
  <si>
    <t>451</t>
  </si>
  <si>
    <t xml:space="preserve">Dodatna ulaganja na građevinskim objektima                                                          </t>
  </si>
  <si>
    <t>4511</t>
  </si>
  <si>
    <t>Program 1001 OSNOVNO ŠKOLSTVO IZNAD NIVOA MINIMALNOG STANDARDA</t>
  </si>
  <si>
    <t>3721</t>
  </si>
  <si>
    <t xml:space="preserve">Naknade građanima i kućanstvima u novcu                                                             </t>
  </si>
  <si>
    <t>545</t>
  </si>
  <si>
    <t xml:space="preserve">Otplata glavnice primljenih zajmova od trgovačkih društava i obrtnika izvan javnog sektora          </t>
  </si>
  <si>
    <t>5454</t>
  </si>
  <si>
    <t>Otplata glavnice primljenih zajmova od tuzemnih obrtnika</t>
  </si>
  <si>
    <t>Tekući projekt T100001 S OSMJEHOM U ŠKOLU - POMOĆNICI U NASTAVI</t>
  </si>
  <si>
    <t>Program 1005 OSNOVNO  ŠKOLSTVO - OSTALO</t>
  </si>
  <si>
    <t>Aktivnost A100001 SUFINANCIRANJE KUPNJE UDŽBENIKA OSNOVCIMA</t>
  </si>
  <si>
    <t>Aktivnost A100002 SUFINANCIRANJE TOPLOG OBROKA OSNOVCIMA</t>
  </si>
  <si>
    <t>Glava 00303 PREDŠKOLSKI ODGOJ</t>
  </si>
  <si>
    <t>Program 1000 DJEČJI VRTIĆI BIOKOVSKO ZVONCE</t>
  </si>
  <si>
    <t>Aktivnost A100001 REDOVNA ODGOJNA DJELATNOST</t>
  </si>
  <si>
    <t>3427</t>
  </si>
  <si>
    <t>5453</t>
  </si>
  <si>
    <t xml:space="preserve">Otplata glavnice primljenih zajmova od tuzemnih trgovačkih društava izvan javnog sektora            </t>
  </si>
  <si>
    <t>Glava 00304 ODJEL ZA DRUŠTVENE DJELATNOSTI</t>
  </si>
  <si>
    <t>Program 1001 ORGANIZACIJA KULTURNIH I ZABAVNIH MANIFESTACIJA</t>
  </si>
  <si>
    <t>Aktivnost A100001 MAKARSKO LJETO</t>
  </si>
  <si>
    <t>Aktivnost A100002 BOŽIĆNO-NOVOGODIŠNJI PROGRAM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</si>
  <si>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</si>
  <si>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</si>
  <si>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</si>
  <si>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</si>
  <si>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</si>
  <si>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366</t>
  </si>
  <si>
    <t>Pomoći proračunskim korisnicima drugih proračuna</t>
  </si>
  <si>
    <t>3661</t>
  </si>
  <si>
    <t>Tekuće pomoći proračunskim korisnicima drugih proračuna</t>
  </si>
  <si>
    <t>Aktivnost A100014 OSTALA SPONZORSTVA KULTURNIH I ZABAVNIH MANIFESTACIJA</t>
  </si>
  <si>
    <t>Aktivnost A100015 FESTIVAL KLAPA</t>
  </si>
  <si>
    <t>Aktivnost A100017 DALMACIJA WINO EXPO</t>
  </si>
  <si>
    <t>Aktivnost A100019 TORTA MAKARANA</t>
  </si>
  <si>
    <t>Program 1002 AKTIVNOSTI UDRUGA IZ KULTURE</t>
  </si>
  <si>
    <t>Aktivnost A100010 POTPORE POJEDINCIMA I SKUPINAMA GRAĐANA</t>
  </si>
  <si>
    <t>Program 1002 SREDNJOŠKOLSKO OBRAZOVANJE</t>
  </si>
  <si>
    <t>Aktivnost A100001 SREDNJA STRUKOVNA ŠKOLA MAKARSKA</t>
  </si>
  <si>
    <t>Aktivnost A100002 SREDNJA ŠKOLA FRA ANDRIJA KAČIĆ MIOŠIĆ</t>
  </si>
  <si>
    <t>Aktivnost A100003 OSTALE POMOĆI SREDNJIM ŠKOLAMA MAKARSKA</t>
  </si>
  <si>
    <t>3662</t>
  </si>
  <si>
    <t>Kapitalne pomoći proračunskim korisnicima drugih proračuna</t>
  </si>
  <si>
    <t>Program 1003 SUFINANCIRANJE POTREBA STUDENATA</t>
  </si>
  <si>
    <t>Aktivnost A100001 PRIJEVOZ STUDENATA</t>
  </si>
  <si>
    <t>Aktivnost A100002 KREDITIRANJE STUDENATA</t>
  </si>
  <si>
    <t>Aktivnost A100004 STIPENDIRANJE STUDENATA</t>
  </si>
  <si>
    <t>Program 1001 DJELATNOST SPORTSKIH UDRUGA</t>
  </si>
  <si>
    <t>Aktivnost A100001 REDOVNA DJELATNOST ZAJEDNICE SPORTSKIH UDRUGA</t>
  </si>
  <si>
    <t>Aktivnost A100002 REDOVNA DJELATNOST HNK ZMAJ</t>
  </si>
  <si>
    <t>Aktivnost A10003 FINANCIRANJE TRENERA ZA MLAĐE UZRASTE</t>
  </si>
  <si>
    <t>Program 1002 POKROVITELJSTVA NAD SPORTSKIM NATJECANJEM</t>
  </si>
  <si>
    <t>Aktivnost A100001 POKROVITELJSTVA NAD NATJECANJIMA</t>
  </si>
  <si>
    <t>Aktivnost A100002 BICIKLISTIČKA UTRKA "TOUR OF CROATIA"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</si>
  <si>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</si>
  <si>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</si>
  <si>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</si>
  <si>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</si>
  <si>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</si>
  <si>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A100007 OSTALE POMOĆI</t>
  </si>
  <si>
    <t>382</t>
  </si>
  <si>
    <t>3821</t>
  </si>
  <si>
    <t>Aktivnost A100008 SPORT I  REKREACIJA  DJECE I MLADEŽI</t>
  </si>
  <si>
    <t>Program 1000 POMOĆ KUĆANSTVIMA</t>
  </si>
  <si>
    <t>Aktivnost A100001 POMOĆ OBITELJIMA SLABIJEG IMOVNOG STANJA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</si>
  <si>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</si>
  <si>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</si>
  <si>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</si>
  <si>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</si>
  <si>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</si>
  <si>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</si>
  <si>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Program 1003 POMOĆI UDRUGAMA GRAĐANA I OSTALIM NEPROFITNIM ORG.</t>
  </si>
  <si>
    <t>Aktivnost A100012 POMOĆI UDRUGAMA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</si>
  <si>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</si>
  <si>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</si>
  <si>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</si>
  <si>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</si>
  <si>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Program 1001 CIVILNA ZAŠTITA</t>
  </si>
  <si>
    <t>Aktivnost A100001 CIVILNA ZAŠTITA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</si>
  <si>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</si>
  <si>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</si>
  <si>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</si>
  <si>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</si>
  <si>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</si>
  <si>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</si>
  <si>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</si>
  <si>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</si>
  <si>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</si>
  <si>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</si>
  <si>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Glava 00307 SPORT</t>
  </si>
  <si>
    <t>Program 1000 DJELATNOST USTANOVE GRADSKI SPORTSKI CENTAR</t>
  </si>
  <si>
    <t>Aktivnost A100001 REDOVNA DJELATNOST GRADSKOG SPORTSKOG CENTRA</t>
  </si>
  <si>
    <t>3291</t>
  </si>
  <si>
    <t xml:space="preserve">Naknade za rad predstavničkih i izvršnih tijela, povjerenstava i slično                             </t>
  </si>
  <si>
    <t>Glava 00601 POGON ZA OBAVLJANJE KOMUNALNE DJELATNOSTI</t>
  </si>
  <si>
    <t>Program 1000 POGON ZA KOMUNALNU DJELATNOST</t>
  </si>
  <si>
    <t>Aktivnost A100001 POGON ZA KOMUNALNU DJELATNOST</t>
  </si>
  <si>
    <t>Razdjel 007 GRADSKO VIJEĆE</t>
  </si>
  <si>
    <t>Glava 00701 GRADSKO VIJEĆE</t>
  </si>
  <si>
    <t xml:space="preserve">Program 1000 GRADSKO VIJEĆE </t>
  </si>
  <si>
    <t>Aktivnost A100001 GRADSKO VIJEĆE</t>
  </si>
  <si>
    <t>Aktivnost A100003 MJESNI ODBORI</t>
  </si>
  <si>
    <t>Aktivnost A100004 NACIONALNE MANJINE</t>
  </si>
  <si>
    <t>Aktivnost A100005 SAVJET MLADIH</t>
  </si>
  <si>
    <t>Razdjel 009 UPRAVNI ODJEL ZA PROSTORNO UREĐENJE I GRADITELJSTVO</t>
  </si>
  <si>
    <t>Glava 00901 UPRAVNI ODJEL ZA PROSTORNO UREĐENJE I GRADITELJSTVO</t>
  </si>
  <si>
    <t>Program 1000 IZRADA PROSTORNO PLANSKE DOKUMENTACIJE</t>
  </si>
  <si>
    <t>Kapitalni projekt K100001 IZRADA PROSTORNO PLANSKE DOKUMENTACIJE</t>
  </si>
  <si>
    <t>4263</t>
  </si>
  <si>
    <t xml:space="preserve">Umjetnička, literarna i znanstvena djela                                                            </t>
  </si>
  <si>
    <t>Razdjel 010 UPRAVNI ODJEL ZA KOMUNALNE DJELATNOSTI</t>
  </si>
  <si>
    <t>Glava 01001 UPRAVNI ODJEL ZA KOMUNALNE DJELATNOSTI</t>
  </si>
  <si>
    <t>Program 1000 GRAĐENJE OBJEKATA I UREĐAJA ZA JAVNE POVRŠINE</t>
  </si>
  <si>
    <t>Aktivnost A100001 POVRAT ZAJMA</t>
  </si>
  <si>
    <t>Kapitalni projekt K100002 ŠETALIŠTE DR.FRANJE TUĐMANA</t>
  </si>
  <si>
    <t>421</t>
  </si>
  <si>
    <t xml:space="preserve">Građevinski objekti                                                                                 </t>
  </si>
  <si>
    <t>4214</t>
  </si>
  <si>
    <t xml:space="preserve">Ostali građevinski objekti                                                                          </t>
  </si>
  <si>
    <t>Kapitalni projekt K100007 TRG KOD SPOMENIKA NA GLAVICI</t>
  </si>
  <si>
    <t>Kapitalni projekt K100013 PARK SVETI PETAR</t>
  </si>
  <si>
    <t>Kapitalni projekt K100014 TRG ISPRED CRKVE KRALJICE MIRA NA ZELENCI</t>
  </si>
  <si>
    <t>411</t>
  </si>
  <si>
    <t xml:space="preserve">Materijalna imovina - prirodna bogatstva                                                            </t>
  </si>
  <si>
    <t>4111</t>
  </si>
  <si>
    <t xml:space="preserve">Zemljište                                                                                           </t>
  </si>
  <si>
    <t>Kapitalni projekt K100015 IZGRADNJA I REKONSTRUKCIJA GRADSKE PLAŽE</t>
  </si>
  <si>
    <t>Kapitalni projekt K100016 IZGRADNJA PARKOVA I JAVNOG ZELENILA NA JPP</t>
  </si>
  <si>
    <t>Kapitalni projekt K100017 DJEČJI EU ASTRO-PARK</t>
  </si>
  <si>
    <t>Kapitalni projekt K100023 IZGRADNJA I REKONSTRUKCIJA TRGA 04.SVIBNJA 533</t>
  </si>
  <si>
    <t>Kapitalni projekt K100028 IZGRADNJA I REKONSTRUKCIJA TRGA U MAKRU</t>
  </si>
  <si>
    <t>Kapitalni projekt K100029 IZGRADNJA I REKONSTRUKCIJA TRGA HRPINA</t>
  </si>
  <si>
    <t>Kapitalni projekt K100031 IZGRADNJA I REKONSTRUKCIJA PLATOA OSEJAVA</t>
  </si>
  <si>
    <t>Kapitalni projekt K100035 OTKUP ZEMLJIŠTA ZA  JPP</t>
  </si>
  <si>
    <t>Program 1001 ZEMLJIŠTE ZA NERAZVRSTANE CESTE</t>
  </si>
  <si>
    <t>Kapitalni projekt K100001 OTKUP ZEMLJIŠTA ZA NERAZVRSTANE CESTE</t>
  </si>
  <si>
    <t>412</t>
  </si>
  <si>
    <t>4126</t>
  </si>
  <si>
    <t>Program 1002 GRAĐENJE OBJEKATA I UREĐAJA ZA NERAZVRSTANE CESTE</t>
  </si>
  <si>
    <t>Kapitalni projekt K100001 ZADARSKA ULICA</t>
  </si>
  <si>
    <t>4213</t>
  </si>
  <si>
    <t xml:space="preserve">Ceste, željeznice i ostali prometni objekti                                                         </t>
  </si>
  <si>
    <t>Kapitalni projekt K100003 ULICA UZ ZGRADE POS-a</t>
  </si>
  <si>
    <t>Kapitalni projekt K100007 ULICA  I.G.KOVAČIĆA</t>
  </si>
  <si>
    <t>Kapitalni projekt K100012 ULICA K.P.KREŠIMIRA I ODVOJKA ISTE</t>
  </si>
  <si>
    <t>Kapitalni projekt K100014 ULICA PARALELNO S ĐAKOVAČKOM</t>
  </si>
  <si>
    <t>Kapitalni projekt K100018 ULICE NA PREDJELU POŽARA -VELIKO BRDO</t>
  </si>
  <si>
    <t>Kapitalni projekt K100021 ULICE U VELIKOM BRDU</t>
  </si>
  <si>
    <t>Kapitalni projekt K100022 GRAČKE SKALE I LICIJANOV PROLAZ</t>
  </si>
  <si>
    <t>Kapitalni projekt K100025 IZGRADNJA NERAZVRSTANIH CESTA</t>
  </si>
  <si>
    <t>Kapitalni projekt K100026 NASTAVAK ULICE PETORICE ALAČEVIĆA</t>
  </si>
  <si>
    <t>Kapitalni projekt K100029 PRIKLJUČAK NA D8 S POTHODNIKOM NA MOČI</t>
  </si>
  <si>
    <t>Kapitalni projekt K100031 ZAGREBAČKA ULICA</t>
  </si>
  <si>
    <t>Kapitalni projekt K100035 ULICA KIPARA MEŠTROVIĆA</t>
  </si>
  <si>
    <t>Kapitalni projekt K100040 IZGRADNJA PROMETNICA U OBUHVATU UPU-a ZELENKA 2</t>
  </si>
  <si>
    <t>Kapitalni projekt K100041 IZGRADNJA PROMETNICA U OBUHVATU UPU-a BILAJE 1</t>
  </si>
  <si>
    <t>Kapitalni projekt K100042 IZGRADNJA ŠIBENSKE ULICE</t>
  </si>
  <si>
    <t>Kapitalni projekt K100043 IZGRADNJA PROMETNICA IZ OBUHVATA UPU-a BATINIĆI</t>
  </si>
  <si>
    <t>Kapitalni projekt K100048 IZGRADNJA I REKONSTRUKCIJA JADRANSKE ULICE</t>
  </si>
  <si>
    <t>Kapitalni projekt K100049 IZGRADNJA I REKONSTRUKCIJA HVARSKE ULICE</t>
  </si>
  <si>
    <t>Program 1003 GRAĐENJE OBJEKATA I UREĐAJA ZA GROBLJA</t>
  </si>
  <si>
    <t>Kapitalni projekt K100004 GRAĐENJE OBJEKATA I UREĐAJA ZA GROBLJE U MAKRU</t>
  </si>
  <si>
    <t>Program 1004 GRAĐENJE OBJEKATA I UREĐAJA ZA JAVNU RASVJETU</t>
  </si>
  <si>
    <t>Kapitalni projekt K100001 GRAĐENJE OBJEKATA I UREĐAJA ZA JAVNU RASVJETU</t>
  </si>
  <si>
    <t>Kapitalni projekt K100001 IZGRADNJA OBORINSKOG SUSTAVA NA PODRUČJU GRADA</t>
  </si>
  <si>
    <t>Program 1000 ODRŽAVANJE I POPRAVAK OBORINSKOG SUSTAVA</t>
  </si>
  <si>
    <t>Aktivnost A100001 ODRŽAVANJE OBORINSKOG SUSTAVA</t>
  </si>
  <si>
    <t>Program 1001 ODRŽAVANJE ČISTOĆE JAVNIH POVRŠINA</t>
  </si>
  <si>
    <t>Aktivnost A100001 ODRŽAVANJE ČISTOĆE JAVNIH POVRŠINA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</si>
  <si>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</si>
  <si>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</si>
  <si>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</si>
  <si>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</si>
  <si>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</si>
  <si>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</si>
  <si>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</si>
  <si>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</si>
  <si>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1001 IZGRADNJA KAPITALNIH OBJEKATA</t>
  </si>
  <si>
    <t>Kapitalni projekt K100011 DJEČJI VRTIĆ ZELENKA</t>
  </si>
  <si>
    <t>Program 1002 IZRADA TEHNIČKE DOKUMENTACIJE</t>
  </si>
  <si>
    <t>Kapitalni projekt K100001 IZRADA TEHNIČKE DOKUMENTACIJE</t>
  </si>
  <si>
    <t>4212</t>
  </si>
  <si>
    <t>Program 1000 SANACIJA SPOMENIČKE BAŠTINE</t>
  </si>
  <si>
    <t>Aktivnost A100001 SANACIJA SPOMENIČKE BAŠTINE</t>
  </si>
  <si>
    <t>Kapitalni projekt K100001 REVITALIZACIJA I OČUVANJE KULTURNE BAŠTINE</t>
  </si>
  <si>
    <t>Program 1000 ZBRINJAVANJE KOMUNALNOG OTPADA</t>
  </si>
  <si>
    <t>Aktivnost A100001 TEKUĆI RASHODI ZBRINJAVANJE KOMUNALNOG OTPADA</t>
  </si>
  <si>
    <t>386</t>
  </si>
  <si>
    <t>3861</t>
  </si>
  <si>
    <t>Kapitalne pomoći kreditnim i ostalim financijskim institucijama te trgovačkim društvima u javnom sek</t>
  </si>
  <si>
    <t>Kapitalni projekt K100002 IZGRADNJA RECIKLAŽNOG DVORIŠTA</t>
  </si>
  <si>
    <t>Program 1000 ADAPTACIJA I SANACIJA OBJEKATA</t>
  </si>
  <si>
    <t>Kapitalni projekt K100001 ADAPTACIJA ZGRADE GRADA MAKARSKA</t>
  </si>
  <si>
    <t>Kapitalni projekt K100003 ADAPTACIJA DJEČJEG VRTIĆA</t>
  </si>
  <si>
    <t>Kapitalni projekt K100007 OSTALE ZGRADE U GRADU MAKARSKA</t>
  </si>
  <si>
    <t>Kapitalni projekt K100008 STARA UPRAVNA ZGRADA METALPLASTIKE</t>
  </si>
  <si>
    <t>Kapitalni projekt K100009 ADAPTACIJA DJEČJEG VRTIĆA U VELIKOM BRDU</t>
  </si>
  <si>
    <t>Kapitalni projekt K100010 SPORTSKA DVORANA NA SPORTSKOM CENTRU</t>
  </si>
  <si>
    <t>Kapitalni projekt K100011 STARA SREDNJA ŠKOLA</t>
  </si>
  <si>
    <t>Izvršenje 2017./izvrš . 2016.X100</t>
  </si>
  <si>
    <t>Izvršenje 2017./plan 2017.X100</t>
  </si>
  <si>
    <t>Prijevozna sredstva</t>
  </si>
  <si>
    <t>Naknade troškova osobama izvan radnog odnosa</t>
  </si>
  <si>
    <t xml:space="preserve">                                                   Opis</t>
  </si>
  <si>
    <t>01 Opće javne usluge</t>
  </si>
  <si>
    <t>011 Izvršna  i zakonodavna tijela, financijski i fiskalni poslovi, vanjski poslovi</t>
  </si>
  <si>
    <t>02 Obrana</t>
  </si>
  <si>
    <t>022 Civilna obrana</t>
  </si>
  <si>
    <t>03 Javni red i sigurnost</t>
  </si>
  <si>
    <t>032 Usluge protupožarne zaštite</t>
  </si>
  <si>
    <t>04 Ekonomski poslovi</t>
  </si>
  <si>
    <t>042 Poljoprivreda, šumarstvo, ribarstvo i lov</t>
  </si>
  <si>
    <t>049 Ekonomski poslovi koji nisu drugdje svrstani</t>
  </si>
  <si>
    <t>05 Zaštita okoliša</t>
  </si>
  <si>
    <t>051 Gospodarenje otpadom</t>
  </si>
  <si>
    <t>052 Gospodarenje otpadnim vodama</t>
  </si>
  <si>
    <t>053 Smanjenje zagađivanja</t>
  </si>
  <si>
    <t>056 Poslovi i usluge zaštite okoliša koji nisu drugdje svrstani</t>
  </si>
  <si>
    <t>06 Usluge unapređenja stanovanja i zajednice</t>
  </si>
  <si>
    <t>061 Razvoj stanovanja</t>
  </si>
  <si>
    <t>062 Razvoj zajednice</t>
  </si>
  <si>
    <t>064 Ulična rasvjeta</t>
  </si>
  <si>
    <t>07 Zdravstvo</t>
  </si>
  <si>
    <t>072 Službe za vanjske pacijente</t>
  </si>
  <si>
    <t>08 Rekreacija, kultura i religija</t>
  </si>
  <si>
    <t>081 Službe rekreacije i sporta</t>
  </si>
  <si>
    <t>082 Službe kulture</t>
  </si>
  <si>
    <t>084 Religijske i druge službe zajednice</t>
  </si>
  <si>
    <t>086 Rashodi za rekreaciju, kulturu i religiju koji nisu drugdje svrstani</t>
  </si>
  <si>
    <t>09 Obrazovanje</t>
  </si>
  <si>
    <t>091 Predškolsko i osnovno obrazovanje</t>
  </si>
  <si>
    <t>092 Srednjoškolsko  obrazovanje</t>
  </si>
  <si>
    <t>094 Visoka naobrazba</t>
  </si>
  <si>
    <t>10 Socijalna zaštita</t>
  </si>
  <si>
    <t>101 Bolest i invaliditet</t>
  </si>
  <si>
    <t>104 Obitelj i djeca</t>
  </si>
  <si>
    <t>107 Socijalna pomoć stanovništvu koje nije obuhvaćeno redovnim socijal. programima</t>
  </si>
  <si>
    <t>109 Aktivnosti socijalne zaštite koje nisu drugdje svrstane</t>
  </si>
  <si>
    <t>Izvor  1. OPĆI PRIHODI I PRIMICI</t>
  </si>
  <si>
    <t>Izvor  1.1. OPĆI PRIHODI I PRIMICI</t>
  </si>
  <si>
    <t>Izvor  3. VLASTITI PRIHODI</t>
  </si>
  <si>
    <t>Izvor  3.1. VLASTITI PRIHODI</t>
  </si>
  <si>
    <t>Izvor  3.2. VLASTITI PRIHODI PRORAČUNSKIH KORISNIKA</t>
  </si>
  <si>
    <t>Izvor  4. PRIHODI ZA POSEBNE NAMJENE</t>
  </si>
  <si>
    <t>Izvor  4.2. PRIHODI OD SPOMENIČKE RENTE</t>
  </si>
  <si>
    <t>Izvor  4.3. OSTALI PRIHODI ZA POSEBNE NAMJENE</t>
  </si>
  <si>
    <t>Izvor  4.4. PRIHODI OD KOMUNALNOG DOPRINOSA</t>
  </si>
  <si>
    <t>Izvor  4.5. PRIHODI OD KOMUNALNE NAKNADE</t>
  </si>
  <si>
    <t>Izvor  4.6. PRIHODI OD NAKNADA ZA VODOOPSKRBU I ODVODNJU</t>
  </si>
  <si>
    <t>Izvor  4.7. PRIHODI OD KONCESIJA I KONCESIJSKIH ODOBRENJA</t>
  </si>
  <si>
    <t>Izvor  4.9. PRIHOD OD NAKNADE ZA NEZAKONITO IZGRAĐENE ZGRADE</t>
  </si>
  <si>
    <t>Izvor  5. POMOĆI</t>
  </si>
  <si>
    <t>Izvor  5.1. POMOĆI EU</t>
  </si>
  <si>
    <t>Izvor  5.2. OSTALE POMOĆI</t>
  </si>
  <si>
    <t>Izvor  5.4. POMOĆI ZA PRORAČUNSKE KORISNIKE</t>
  </si>
  <si>
    <t>Izvor  5.5. POMOĆI ZA PRORAČUNSKE KORISNIKE IZ EU - PRIJENOS</t>
  </si>
  <si>
    <t>Izvor  6. DONACIJE</t>
  </si>
  <si>
    <t>Izvor  6.1. DONACIJE</t>
  </si>
  <si>
    <t>Izvor  6.4. DONACIJE ZA PRORAČUNSKE KORISNIKE</t>
  </si>
  <si>
    <t>Izvor  7. PRIHODI OD PRODAJE I ZAMJENE NEFINANCIJSKE IMOVINE I NAKNADE</t>
  </si>
  <si>
    <t>Izvor  7.1. PRIHODI OD PRODAJE NEFINANCIJSKE IMOVINE</t>
  </si>
  <si>
    <t>Izvor  8. NAMJENSKI PRIMICI OD ZADUŽIVANJA</t>
  </si>
  <si>
    <t>Izvor  8.1. NAMJENSKI PRIMICI OD ZADUŽIVANJA</t>
  </si>
  <si>
    <t>Izvor  8.4. NAMJENSKI PRIMICI OD ZADUŽIVANJA PRORAČUNSKIH KORISNIKA</t>
  </si>
  <si>
    <t>1.</t>
  </si>
  <si>
    <t>2.</t>
  </si>
  <si>
    <t>3.</t>
  </si>
  <si>
    <t>4.</t>
  </si>
  <si>
    <t>6.(4/3*100)</t>
  </si>
  <si>
    <t>5.(4/2*100)</t>
  </si>
  <si>
    <t>UKUPNO PRIHODI</t>
  </si>
  <si>
    <t>UKUPNO RASHODI</t>
  </si>
  <si>
    <t>UKUPNO PRIMICI</t>
  </si>
  <si>
    <t>UKUPNO  IZDACI</t>
  </si>
  <si>
    <t xml:space="preserve">UKUPNO RASHODI </t>
  </si>
  <si>
    <t xml:space="preserve">                                          IZVJEŠTAJ O GODIŠNJEM OBRAČUNU PRORAČUNA  GRADA MAKARSKE</t>
  </si>
  <si>
    <t xml:space="preserve">                                                                                       ZA 2017. GODINU</t>
  </si>
  <si>
    <t>Članak 1.</t>
  </si>
  <si>
    <t>Proračun Grada Makarske za razdoblje 01.01-31.12.2017. godine ostvaren je kako slijedi:</t>
  </si>
  <si>
    <t>OPĆI DIO</t>
  </si>
  <si>
    <t>Izvršenje</t>
  </si>
  <si>
    <t>Tekući plan</t>
  </si>
  <si>
    <t>Indeks</t>
  </si>
  <si>
    <t>2016.(1)</t>
  </si>
  <si>
    <t>2017.(2)</t>
  </si>
  <si>
    <t>2017.(3)</t>
  </si>
  <si>
    <t>(3/1*100)</t>
  </si>
  <si>
    <t>(3/2*100)</t>
  </si>
  <si>
    <t>A. 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</si>
  <si>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</si>
  <si>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</si>
  <si>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</si>
  <si>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</si>
  <si>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 - MANJAK</t>
  </si>
  <si>
    <t>B. RAČUN ZADUŽIVANJA/FINANCIRANJA</t>
  </si>
  <si>
    <t>Primici od financijske imovine i zaduživanja</t>
  </si>
  <si>
    <t>Izdaci za financijsku imovinu i otplate zajmova</t>
  </si>
  <si>
    <t>NETO ZADUŽIVANJE/FINANCIRANJE</t>
  </si>
  <si>
    <t>C. RASPOLOŽIVA SREDSTVA IZ PRETHODNIH GODINA (VIŠAK PRIHODA I REZERVIRANJA)</t>
  </si>
  <si>
    <t>Vlastiti izvori</t>
  </si>
  <si>
    <t>VIŠAK/MANJAK + NETO ZADUŽIVANJA/FINANCIRANJA + RASPOLOŽIVASREDSTVA IZ PRETHODNIH GODINA</t>
  </si>
  <si>
    <t>6</t>
  </si>
  <si>
    <t>61</t>
  </si>
  <si>
    <t>Prihodi od poreza</t>
  </si>
  <si>
    <t>611</t>
  </si>
  <si>
    <t>Porez i prirez na dohodak</t>
  </si>
  <si>
    <t>6111</t>
  </si>
  <si>
    <t>Porez i prirez na dohodak od nesamostalnog rada</t>
  </si>
  <si>
    <t>6112</t>
  </si>
  <si>
    <t>Porez i prirez na dohodak od samostalnih djelatnosti</t>
  </si>
  <si>
    <t>6113</t>
  </si>
  <si>
    <t>Porez i prirez na dohodak od imovine i imovinskih prava</t>
  </si>
  <si>
    <t>6114</t>
  </si>
  <si>
    <t>Porez i prirez na dohodak od kapitala</t>
  </si>
  <si>
    <t>6116</t>
  </si>
  <si>
    <t>Porez i prirez na dohodak utvrđen u postupku nadzora za prethodne godine</t>
  </si>
  <si>
    <t>6117</t>
  </si>
  <si>
    <t>Povrat poreza i prireza na dohodak po godišnjoj prijavi</t>
  </si>
  <si>
    <t>613</t>
  </si>
  <si>
    <t>Porezi na imovinu</t>
  </si>
  <si>
    <t>6131</t>
  </si>
  <si>
    <t>Stalni porezi na nepokretnu imovinu (zemlju, zgrade, kuće i ostalo)</t>
  </si>
  <si>
    <t>6134</t>
  </si>
  <si>
    <t>Povremeni porezi na imovinu</t>
  </si>
  <si>
    <t>614</t>
  </si>
  <si>
    <t>Porezi na robu i usluge</t>
  </si>
  <si>
    <t>6142</t>
  </si>
  <si>
    <t>Porez na promet</t>
  </si>
  <si>
    <t>6145</t>
  </si>
  <si>
    <t>Porezi na korištenje dobara ili izvođenje aktivnosti</t>
  </si>
  <si>
    <t>616</t>
  </si>
  <si>
    <t>Ostali prihodi od poreza</t>
  </si>
  <si>
    <t>6163</t>
  </si>
  <si>
    <t>Ostali neraspoređeni prihodi od poreza</t>
  </si>
  <si>
    <t>63</t>
  </si>
  <si>
    <t>Pomoći iz inozemstva i od subjekata unutar općeg proračuna</t>
  </si>
  <si>
    <t>633</t>
  </si>
  <si>
    <t>Pomoći proračunu iz drugih proračuna</t>
  </si>
  <si>
    <t>6331</t>
  </si>
  <si>
    <t>Tekuće pomoći proračunu iz drugih proračuna</t>
  </si>
  <si>
    <t>6332</t>
  </si>
  <si>
    <t>Kapitalne pomoći proračunu iz drugih proračuna</t>
  </si>
  <si>
    <t>634</t>
  </si>
  <si>
    <t>Pomoći od izvanproračunskih korisnika</t>
  </si>
  <si>
    <t>6341</t>
  </si>
  <si>
    <t>Tekuće pomoći od izvanproračunskih korisnika</t>
  </si>
  <si>
    <t>6342</t>
  </si>
  <si>
    <t>Kapitalne pomoći od izvanproračunskih korisnika</t>
  </si>
  <si>
    <t>635</t>
  </si>
  <si>
    <t>Pomoći izravnanja za decentralizirane funkcije</t>
  </si>
  <si>
    <t>6351</t>
  </si>
  <si>
    <t>Tekuće pomoći izravnanja za decentralizirane funkcije</t>
  </si>
  <si>
    <t>6352</t>
  </si>
  <si>
    <t>Kapitalne pomoći izravnanja za decentralizirane funkcije</t>
  </si>
  <si>
    <t>636</t>
  </si>
  <si>
    <t>Pomoći proračunskim korisnicima iz proračuna koji im nije nadležan</t>
  </si>
  <si>
    <t>6361</t>
  </si>
  <si>
    <t>Tekuće pomoći proračunskim korisnicima iz proračuna koji im nije nadležan</t>
  </si>
  <si>
    <t>6362</t>
  </si>
  <si>
    <t>Kapitalne pomoći proračunskim korisnicima iz proračuna koji im nije nadležan</t>
  </si>
  <si>
    <t>638</t>
  </si>
  <si>
    <t>Pomoći temeljem prijenosa EU sredstava</t>
  </si>
  <si>
    <t>6381</t>
  </si>
  <si>
    <t>Tekuće pomoći  temeljem prijenosa EU sredstava</t>
  </si>
  <si>
    <t>6382</t>
  </si>
  <si>
    <t>64</t>
  </si>
  <si>
    <t>Prihodi od imovine</t>
  </si>
  <si>
    <t>641</t>
  </si>
  <si>
    <t>Prihodi od financijske imovine</t>
  </si>
  <si>
    <t>6413</t>
  </si>
  <si>
    <t>Kamate na oročena sredstva i depozite po viđenju</t>
  </si>
  <si>
    <t>642</t>
  </si>
  <si>
    <t>Prihodi od nefinancijske imovine</t>
  </si>
  <si>
    <t>6421</t>
  </si>
  <si>
    <t>Naknade za koncesije</t>
  </si>
  <si>
    <t>6422</t>
  </si>
  <si>
    <t>Prihodi od zakupa i iznajmljivanja imovine</t>
  </si>
  <si>
    <t>6423</t>
  </si>
  <si>
    <t>Naknada za korištenje nefinancijske imovine</t>
  </si>
  <si>
    <t>6429</t>
  </si>
  <si>
    <t>Ostali prihodi od nefinancijske imovine</t>
  </si>
  <si>
    <t>65</t>
  </si>
  <si>
    <t>Prihodi od upravnih i administrativnih pristojbi, pristojbi po posebnim propisima i naknada</t>
  </si>
  <si>
    <t>651</t>
  </si>
  <si>
    <t>Upravne i administrativne pristojbe</t>
  </si>
  <si>
    <t>6512</t>
  </si>
  <si>
    <t>Županijske, gradske i općinske pristojbe i naknade</t>
  </si>
  <si>
    <t>6513</t>
  </si>
  <si>
    <t>Ostale upravne pristojbe i naknade</t>
  </si>
  <si>
    <t>6514</t>
  </si>
  <si>
    <t>Ostale pristojbe i naknade</t>
  </si>
  <si>
    <t>652</t>
  </si>
  <si>
    <t>Prihodi po posebnim propisima</t>
  </si>
  <si>
    <t>6522</t>
  </si>
  <si>
    <t>Prihodi vodnog gospodarstva</t>
  </si>
  <si>
    <t>6524</t>
  </si>
  <si>
    <t>Doprinosi za šume</t>
  </si>
  <si>
    <t>6526</t>
  </si>
  <si>
    <t>Ostali nespomenuti prihodi</t>
  </si>
  <si>
    <t>653</t>
  </si>
  <si>
    <t>Komunalni doprinosi i naknade</t>
  </si>
  <si>
    <t>6531</t>
  </si>
  <si>
    <t>Komunalni doprinosi</t>
  </si>
  <si>
    <t>6532</t>
  </si>
  <si>
    <t>Komunalne naknade</t>
  </si>
  <si>
    <t>66</t>
  </si>
  <si>
    <t>Prihodi od prodaje proizvoda i robe te pruženih usluga i prihodi od donacija</t>
  </si>
  <si>
    <t>661</t>
  </si>
  <si>
    <t>Prihodi od prodaje proizvoda i robe te pruženih usluga</t>
  </si>
  <si>
    <t>6614</t>
  </si>
  <si>
    <t>Prihodi od prodaje proizvoda i robe</t>
  </si>
  <si>
    <t>6615</t>
  </si>
  <si>
    <t>Prihodi od pruženih usluga</t>
  </si>
  <si>
    <t>663</t>
  </si>
  <si>
    <t>Donacije od pravnih i fizičkih osoba izvan općeg proračuna</t>
  </si>
  <si>
    <t>6631</t>
  </si>
  <si>
    <t>Tekuće donacije</t>
  </si>
  <si>
    <t>Kapitalne donacije</t>
  </si>
  <si>
    <t>68</t>
  </si>
  <si>
    <t>Kazne, upravne mjere i ostali prihodi</t>
  </si>
  <si>
    <t>681</t>
  </si>
  <si>
    <t>Kazne i upravne mjere</t>
  </si>
  <si>
    <t>6819</t>
  </si>
  <si>
    <t>Ostale kazne</t>
  </si>
  <si>
    <t>683</t>
  </si>
  <si>
    <t>Ostali prihodi</t>
  </si>
  <si>
    <t>6831</t>
  </si>
  <si>
    <t>7</t>
  </si>
  <si>
    <t>71</t>
  </si>
  <si>
    <t>Prihodi od prodaje neproizvedene dugotrajne imovine</t>
  </si>
  <si>
    <t>711</t>
  </si>
  <si>
    <t>Prihodi od prodaje materijalne imovine - prirodnih bogatstava</t>
  </si>
  <si>
    <t>7111</t>
  </si>
  <si>
    <t>Zemljište</t>
  </si>
  <si>
    <t>72</t>
  </si>
  <si>
    <t>Prihodi od prodaje proizvedene dugotrajne imovine</t>
  </si>
  <si>
    <t>721</t>
  </si>
  <si>
    <t>Prihodi od prodaje građevinskih objekata</t>
  </si>
  <si>
    <t>7211</t>
  </si>
  <si>
    <t>Stambeni objekti</t>
  </si>
  <si>
    <t>7214</t>
  </si>
  <si>
    <t>Ostali građevinski objekti</t>
  </si>
  <si>
    <t>Uredska oprema i namještaj</t>
  </si>
  <si>
    <t>Komunikacijska oprema</t>
  </si>
  <si>
    <t>Instrumenti, uređaji i strojevi</t>
  </si>
  <si>
    <t>Uređaji, strojevi i oprema za ostale namjene</t>
  </si>
  <si>
    <t>Prijevozna sredstva u cestovnom prometu</t>
  </si>
  <si>
    <t>3</t>
  </si>
  <si>
    <t>31</t>
  </si>
  <si>
    <t>Rashodi za zaposlene</t>
  </si>
  <si>
    <t>Plaće (Bruto)</t>
  </si>
  <si>
    <t>Plaće za redovan rad</t>
  </si>
  <si>
    <t>Plaće za prekovremeni rad</t>
  </si>
  <si>
    <t>Plaće za posebne uvjete rada</t>
  </si>
  <si>
    <t>Ostali rashodi za zaposlene</t>
  </si>
  <si>
    <t>Doprinosi na plaće</t>
  </si>
  <si>
    <t>Doprinosi za obvezno zdravstveno osiguranje</t>
  </si>
  <si>
    <t>Doprinosi za obvezno osiguranje u slučaju nezaposlenosti</t>
  </si>
  <si>
    <t>32</t>
  </si>
  <si>
    <t>Materijalni rashodi</t>
  </si>
  <si>
    <t>Naknade troškova zaposlenima</t>
  </si>
  <si>
    <t>Službena putovanja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</si>
  <si>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</si>
  <si>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</si>
  <si>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</si>
  <si>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</si>
  <si>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</si>
  <si>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Materijal i sirovine</t>
  </si>
  <si>
    <t>Energija</t>
  </si>
  <si>
    <t>Sitni inventar i auto gume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</si>
  <si>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</si>
  <si>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</si>
  <si>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</si>
  <si>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</si>
  <si>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</si>
  <si>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</si>
  <si>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</si>
  <si>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</si>
  <si>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</si>
  <si>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</si>
  <si>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</si>
  <si>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Ostali nespomenuti rashodi poslovanja</t>
  </si>
  <si>
    <t>Naknade za rad predstavničkih i izvršnih tijela, povjerenstava i slično</t>
  </si>
  <si>
    <t>Premije osiguranja</t>
  </si>
  <si>
    <t>Reprezentacija</t>
  </si>
  <si>
    <t>Pristojbe i naknade</t>
  </si>
  <si>
    <t>34</t>
  </si>
  <si>
    <t>Financijski rashodi</t>
  </si>
  <si>
    <t>Kamate za primljene kredite i zajmove</t>
  </si>
  <si>
    <t>3426</t>
  </si>
  <si>
    <t>Kamate za primljene zajmove od trgovačkih društava u javnom sektoru</t>
  </si>
  <si>
    <t>Kamate za primljene zajmove od trgovačkih društava i obrtnika izvan javnog sektora</t>
  </si>
  <si>
    <t>Ostali financijski rashodi</t>
  </si>
  <si>
    <t>Bankarske usluge i usluge platnog prometa</t>
  </si>
  <si>
    <t>Negativne tečajne razlike i razlike zbog primjene valutne klauzule</t>
  </si>
  <si>
    <t>Zatezne kamate</t>
  </si>
  <si>
    <t>Ostali nespomenuti financijski rashodi</t>
  </si>
  <si>
    <t>35</t>
  </si>
  <si>
    <t>Subvencije</t>
  </si>
  <si>
    <t>36</t>
  </si>
  <si>
    <t>Pomoći dane u inozemstvo i unutar općeg proračuna</t>
  </si>
  <si>
    <t>Pomoći unutar općeg proračuna</t>
  </si>
  <si>
    <t>Tekuće pomoći unutar općeg proračuna</t>
  </si>
  <si>
    <t>37</t>
  </si>
  <si>
    <t>Naknade građanima i kućanstvima na temelju osiguranja i druge naknade</t>
  </si>
  <si>
    <t>Ostale naknade građanima i kućanstvima iz proračuna</t>
  </si>
  <si>
    <t>Naknade građanima i kućanstvima u novcu</t>
  </si>
  <si>
    <t>Naknade građanima i kućanstvima u naravi</t>
  </si>
  <si>
    <t>38</t>
  </si>
  <si>
    <t>Ostali rashodi</t>
  </si>
  <si>
    <t>Tekuće donacije u novcu</t>
  </si>
  <si>
    <t>Tekuće donacije u naravi</t>
  </si>
  <si>
    <t>Kapitalne donacije neprofitnim organizacijama</t>
  </si>
  <si>
    <t>Kazne, penali i naknade štete</t>
  </si>
  <si>
    <t>Naknade šteta pravnim i fizičkim osobama</t>
  </si>
  <si>
    <t>Izvanredni rashodi  BRISANO</t>
  </si>
  <si>
    <t>Kapitalne pomoći</t>
  </si>
  <si>
    <t>4</t>
  </si>
  <si>
    <t>41</t>
  </si>
  <si>
    <t>Rashodi za nabavu neproizvedene dugotrajne imovine</t>
  </si>
  <si>
    <t>Materijalna imovina - prirodna bogatstva</t>
  </si>
  <si>
    <t>Nematerijalna imovina</t>
  </si>
  <si>
    <t>Ostala nematerijalna imovina</t>
  </si>
  <si>
    <t>42</t>
  </si>
  <si>
    <t>Rashodi za nabavu proizvedene dugotrajne imovine</t>
  </si>
  <si>
    <t>Građevinski objekti</t>
  </si>
  <si>
    <t>Poslovni objekti</t>
  </si>
  <si>
    <t>Ceste, željeznice i ostali prometni objekti</t>
  </si>
  <si>
    <t>Postrojenja i oprema</t>
  </si>
  <si>
    <t>Oprema za održavanje i zaštitu</t>
  </si>
  <si>
    <t>Sportska i glazbena oprema</t>
  </si>
  <si>
    <t>Knjige</t>
  </si>
  <si>
    <t>Nematerijalna proizvedena imovina</t>
  </si>
  <si>
    <t>Ulaganja u računalne programe</t>
  </si>
  <si>
    <t>Umjetnička, literarna i znanstvena djela</t>
  </si>
  <si>
    <t>45</t>
  </si>
  <si>
    <t>Rashodi za dodatna ulaganja na nefinancijskoj imovini</t>
  </si>
  <si>
    <t>Dodatna ulaganja na građevinskim objektima</t>
  </si>
  <si>
    <t>8</t>
  </si>
  <si>
    <t>84</t>
  </si>
  <si>
    <t>Primici od zaduživanja</t>
  </si>
  <si>
    <t>844</t>
  </si>
  <si>
    <t>8445</t>
  </si>
  <si>
    <t>Primljeni zajmovi od ostalih tuzemnih financijskih institucija izvan javnog sektora</t>
  </si>
  <si>
    <t>845</t>
  </si>
  <si>
    <t>Primljeni zajmovi od trgovačkih društava i obrtnika izvan javnog sektora</t>
  </si>
  <si>
    <t>8454</t>
  </si>
  <si>
    <t>Primljeni zajmovi od tuzemnih obrtnika</t>
  </si>
  <si>
    <t>5</t>
  </si>
  <si>
    <t>54</t>
  </si>
  <si>
    <t>Izdaci za otplatu glavnice primljenih kredita i zajmova</t>
  </si>
  <si>
    <t>Otplata glavnice primljenih kredita od kreditnih institucija u javnom sektoru</t>
  </si>
  <si>
    <t>Otplata glavnice primljenih kredita od tuzemnih kreditnih institucija izvan javnog sektora</t>
  </si>
  <si>
    <t>Otplata glavnice primljenih zajmova od tuzemnih trgovačkih društava izvan javnog sektora</t>
  </si>
  <si>
    <t>C. RASPOLOŽIVA SREDSTVA IZ PRETHODNIH GODINA</t>
  </si>
  <si>
    <t>9</t>
  </si>
  <si>
    <t>92</t>
  </si>
  <si>
    <t>Rezultat poslovanja</t>
  </si>
  <si>
    <t>922</t>
  </si>
  <si>
    <t>Višak/manjak prihoda</t>
  </si>
  <si>
    <t>9221</t>
  </si>
  <si>
    <t>Višak prihoda</t>
  </si>
  <si>
    <t>9222</t>
  </si>
  <si>
    <t>Manjak prihoda</t>
  </si>
  <si>
    <t>Kapitalne pomoći temeljem prijenosa EU sredstava</t>
  </si>
  <si>
    <t>Kamate za primljene kredite i zajmove od kreditnih i ostalih financijskih institucija u javnom sektoru</t>
  </si>
  <si>
    <t>Kamate za primljene kredite i zajmove od kreditnih i ostalih financijskih institucija izvan javnog sektora</t>
  </si>
  <si>
    <t>Primljeni krediti i zajmovi od kreditnih i ostalih fin. institucija izvan javnog sektora</t>
  </si>
  <si>
    <t>Otplata glavnice primljenih kredita i zajmova od kreditnih i ostalih fin. institucija u j. sektoru</t>
  </si>
  <si>
    <t>Otplata glavnice primljenih kredita i zajmova od kreditnih i ostalih fin. institucija izvan j. sektora</t>
  </si>
  <si>
    <t>Otplata glavnice primljenih zajmova od trgovačkih društava i obrtnika izvan j. sektora</t>
  </si>
  <si>
    <t xml:space="preserve">Otplata glavnice primljenih kredita od tuzemnih kreditnih inst. izvan javnog s.         </t>
  </si>
  <si>
    <t>Aktivnost A100001 OSNOVNOŠKOLSKO OBRAZOVANJE IZNAD MINI. STANDARDA</t>
  </si>
  <si>
    <t>Kapitalni projekt K100033 IZGRADNJA I REKON. DIJELA RIVE-PREDIO PLIŠĆEVAC</t>
  </si>
  <si>
    <t>Kapitalni projekt K100034 IZGRADNJA I REKON. DJEČJEG IGRALIŠTA U V. BRDU</t>
  </si>
  <si>
    <t xml:space="preserve">Kapitalni </t>
  </si>
  <si>
    <t>projekt K100050 IZGRADNJA I REKONSTRUKCIJA NADVOŽNJAKA NA D-8 (PUT MAKRA)</t>
  </si>
  <si>
    <t>projekt K100044 IZGRADNJA NASTAVKA ULICE OD ZGRADE POS-a DO LULIČEVE</t>
  </si>
  <si>
    <t>Kapitalni projekt K100051 IZGRADNJA I REKONST. ULICE KRALJA ZVONIMIRA</t>
  </si>
  <si>
    <t>Kapitalni projekt K100002 GRAĐENJE OBJEKATA I UREĐAJA ZA GROBLJE V. BRDO</t>
  </si>
  <si>
    <t xml:space="preserve">Program </t>
  </si>
  <si>
    <t>1006 GRAĐENJE OBJEKATA I UREĐAJA ZA ODVODNJU I PROČIŠĆAVANJE OTPADNIH VODA</t>
  </si>
  <si>
    <t>projekt K100003 IZGRADNJA KANALIZACIJSKOG SUSTAVA NA PODRUČJU GRADA</t>
  </si>
  <si>
    <t>Kapitalni projekt K100006 ZGRADA NA SPORTSKOM CENTRU -STARA UPR. ZGRADA</t>
  </si>
  <si>
    <t xml:space="preserve">Razdjel </t>
  </si>
  <si>
    <t>006 POGON ZA OBAVLJANJE KOMUNALNE  DJELATNOSTI U GRADU MAKARSKOJ</t>
  </si>
  <si>
    <t xml:space="preserve">Kamate za primljene zajmove od trgovačkih društava i obrtnika izvan j. sektora                  </t>
  </si>
  <si>
    <t xml:space="preserve">Otplata glavnice primljenih zajmova od tr. društava i obrtnika izvan j. s.          </t>
  </si>
  <si>
    <t>Aktivnost A100022 MANIFESTACIJA "SKMER" -INTERNAC. NATJECANJE KUHARA</t>
  </si>
  <si>
    <t>Aktivnost A100023 MANIFESTACIJA "SKMER" -INTERNAC. NATJECANJE KONOBARA</t>
  </si>
  <si>
    <t>Kapitalni projekt K100008 IZGRADNJA DJ. IGRALIŠTA, BOČALIŠTA I SKATE PARK</t>
  </si>
  <si>
    <t>Kapitalni projekt K100010 OSTALA IZGRADNJA KOMUNALNE INFRASTR. ZA J. POVRŠINE</t>
  </si>
  <si>
    <t>Materijal i dijelovi za tekuće i inv. održavanje</t>
  </si>
  <si>
    <t>Subvencije trgovačkim društvima,zadrugama, poljoprivrednicima i obrtnicima izvan j. sektora</t>
  </si>
  <si>
    <t>Umjetnička djela (izložena u galerijama, muzejima i sl.)</t>
  </si>
  <si>
    <t xml:space="preserve">Na temelju  članaka 108. i 110.  Zakona o proračunu (N.N. 87/08 ,136/12 I 15/15), Pravilnika o polugodišnjem i godišnjem izvještaju o izvršenju </t>
  </si>
  <si>
    <t>Članak  2.</t>
  </si>
  <si>
    <t>za razdoblje  01.01.- 31.12.2017. godinu  utvrđije se kako slijedi:</t>
  </si>
  <si>
    <t>Račun iz</t>
  </si>
  <si>
    <t>Izvorni plan</t>
  </si>
  <si>
    <t>rač. plana</t>
  </si>
  <si>
    <t>(3/1)</t>
  </si>
  <si>
    <t>(3/2)</t>
  </si>
  <si>
    <t>Razdjel 006 POGON ZA OBAVLJANJE KOMUNALNE  DJELATNOSTI U GRADU MAKARSKOJ</t>
  </si>
  <si>
    <t>Izvršenje prihoda i rashoda, te primitaka i izdataka po ekonomskoj klasifikaciji,  iskazanih u računu prihoda i rashoda i računu zaduživanja/financiranja</t>
  </si>
  <si>
    <t>Članak  3.</t>
  </si>
  <si>
    <t>Izvršenje prihoda i rashoda, te primitaka i izdataka po izvorima  iskazanih u računu prihoda i rashoda i računu zaduživanja/financiranja</t>
  </si>
  <si>
    <t>A. RAČUN PRIHODA I RASHODA PO IZVORIMA</t>
  </si>
  <si>
    <t>PRIHODI/ RASHODI</t>
  </si>
  <si>
    <t>B. RAČUN ZADUŽIVANJA/FINANCIRANJA
IZVORIMA</t>
  </si>
  <si>
    <t>PRIMICI /IZDACI</t>
  </si>
  <si>
    <t xml:space="preserve">Izvršenje  rashoda po funkcijskoj klasifikaciji za razdoblje  01.01.- 31.12.2017. godinu  utvrđije se kako slijedi: </t>
  </si>
  <si>
    <t>Članak 5.</t>
  </si>
  <si>
    <t xml:space="preserve">Izvršenje  rashoda i izdataka po organizacijskoj klasifikaciji za razdoblje  01.01.- 31.12.2017. godinu  utvrđije se kako slijedi: </t>
  </si>
  <si>
    <t>ORGANIZACIJSKA</t>
  </si>
  <si>
    <t>NAČIN OSTVARIVANJA</t>
  </si>
  <si>
    <t xml:space="preserve">POKAZATELJ </t>
  </si>
  <si>
    <t>POLAZNA</t>
  </si>
  <si>
    <t xml:space="preserve">CILJANA </t>
  </si>
  <si>
    <t>OSTVARENJE</t>
  </si>
  <si>
    <t>PLAN</t>
  </si>
  <si>
    <t xml:space="preserve">OSTVARENJE </t>
  </si>
  <si>
    <t>CILJ</t>
  </si>
  <si>
    <t>KLASIFIKACIJA</t>
  </si>
  <si>
    <t>PROGRAM U PRORAČUN</t>
  </si>
  <si>
    <t>CILJA</t>
  </si>
  <si>
    <t>AKTIVNOST/PROJEKT U PRORAČUNU</t>
  </si>
  <si>
    <t>SREDSTVA</t>
  </si>
  <si>
    <t>REZULTATA</t>
  </si>
  <si>
    <t>VRIJEDNOST</t>
  </si>
  <si>
    <t>2016.</t>
  </si>
  <si>
    <t>2017.</t>
  </si>
  <si>
    <t>1.  RAZVOJ TURIZMA</t>
  </si>
  <si>
    <t>1.1. DALJNJA IZGRADNJA INFRASTRUKTURE</t>
  </si>
  <si>
    <t>10 01</t>
  </si>
  <si>
    <t>Program A11  1000 GRAĐENJE OBJEKATA I UREĐAJA ZA JAVNE POVRŠINE</t>
  </si>
  <si>
    <t>Kapitalni projekt A11  1000 K100002 ŠETALIŠTE DR FRANJE TUĐMANA</t>
  </si>
  <si>
    <t>kvadrati uređene gradske jezgre</t>
  </si>
  <si>
    <t>Kapitalni projekt A11  1000 K100006 PARK OSEJAVA</t>
  </si>
  <si>
    <t>kvadrati uređenih parkova</t>
  </si>
  <si>
    <t>Kapitalni projekt A11  1000 K100007 TRG KOD SPOMENIKA NA GLAVICI</t>
  </si>
  <si>
    <t>kvadrati uređenih trgova</t>
  </si>
  <si>
    <t>Kapitalni projekt A11  1000 K100008 IZGRADNJA DJEČJIH IGRALIŠTA, BOČALIŠTA I SKATE PARK</t>
  </si>
  <si>
    <t>kvadrati uređenih igrališta</t>
  </si>
  <si>
    <t>Kapitalni projekt A11  1000 K100009 HELIODROM</t>
  </si>
  <si>
    <t>Kapitalni projekt A11  1000 K100010 OSTALA IZGRADNJA KOMUNALNE INFRASTRUKTURE ZA JAVNE POVRŠINE</t>
  </si>
  <si>
    <t>Kapitalni projekt A11  1000 K100013 PARK SVETI PETAR</t>
  </si>
  <si>
    <t>Kapitalni projekt A11  1000 K100014 TRG ISPRED CRKVE KRALJICE MIRA NA ZELENCI</t>
  </si>
  <si>
    <t>Kapitalni projekt A11  1000 K100015 IZGRADNJA I REKONSTRUKCIJA GRADSKE PLAŽE</t>
  </si>
  <si>
    <t>Kapitalni projekt A11  1000 K100016 IZGRADNJA PARKOVA I JAVNOG ZELENILA NA JPP</t>
  </si>
  <si>
    <t>Kapitalni projekt A11  1000 K100017 DJEČJI EU ASTRO-PARK</t>
  </si>
  <si>
    <t>Kapitalni projekt A11  1000 K100022 IZGRADNJA I REKONSTRUKCIJA KALE ZAGORSKE ULICE</t>
  </si>
  <si>
    <t>Kapitalni projekt A11  1000 K100023 IZGRADNJA I REKONSTRUKCIJA TRGA 04.SVIBNJA 533</t>
  </si>
  <si>
    <t>Kapitalni projekt A11  1000 K100024 IZGRADNJA I REKONSTRUKCIJA KALE GLAZBARSKE ULICE</t>
  </si>
  <si>
    <t>Kapitalni projekt A11  1000 K100026 IZGRADNJA I REKONSTRUKCIJA TRGA TIN UJEVIĆ</t>
  </si>
  <si>
    <t>Kapitalni projekt A11  1000 K100028 IZGRADNJA I REKONSTRUKCIJA TRGA U MAKRU</t>
  </si>
  <si>
    <t>11 01</t>
  </si>
  <si>
    <t>Kapitalni projekt A11  1000 K100029 IZGRADNJA I REKONSTRUKCIJA TRGA HRPINA</t>
  </si>
  <si>
    <t>Kapitalni projekt A11  1000 K100030 IZGRADNJA I REKONSTRUKCIJA PEKARSKE ULICE</t>
  </si>
  <si>
    <t>Kapitalni projekt A11  1000 K100031 IZGRADNJA I REKONSTRUKCIJA PLATOA OSEJAVA</t>
  </si>
  <si>
    <t>Kapitalni projekt A11 1000 K100033 IZGRADNJA I REKONSTRUKCIJA DIJELA RIVE - PREDIO PLIŠĆEVAC</t>
  </si>
  <si>
    <t>Kapitalni projekt A11  1000 K100034 IZGRADNJA I REKONSTRUKCIJA DJEČJEG IGRALIŠTA U VELIKOM BRDU</t>
  </si>
  <si>
    <t>Kapitalni projekt A11  1000 K100035 OTKUP ZEMLJIŠTA ZA JPP</t>
  </si>
  <si>
    <t>kvadrati JPP-a</t>
  </si>
  <si>
    <t>Program A11  1001 ZEMLJIŠTE ZA NERAZVRSTANE CESTE</t>
  </si>
  <si>
    <t>Kapitalni projekt A11  1001 K100001 OTKUP ZEMLJIŠTA ZA NERAZVRSTANE CESTE</t>
  </si>
  <si>
    <t>kvadrati nerazvrstanih cesta</t>
  </si>
  <si>
    <t>Program A11  1002 GRAĐENJE OBJEKATA I UREĐAJA ZA NERAZVRSTANE CESTE</t>
  </si>
  <si>
    <t>Kapitalni projekt A11  1002 K100001 ZADARSKA ULICA</t>
  </si>
  <si>
    <t>kvadrati uređenih nerazvrstanih cesta</t>
  </si>
  <si>
    <t>Kapitalni projekt A11  1002 K100003 ULICA UZ ZGRADE POS-a</t>
  </si>
  <si>
    <t>Kapitalni projekt A11  1002 K100006 SPOJNA ULICA NA ISTOKU</t>
  </si>
  <si>
    <t>Kapitalni projekt A11  1002 K100007 ULICA I.G.KOVAČIĆA</t>
  </si>
  <si>
    <t>Kapitalni projekt A11  1002 K100012 ULICA K.P.KREŠIMIRA I ODVOJKA ISTE</t>
  </si>
  <si>
    <t>Kapitalni projekt A11  1002 K100014 ULICA PARALELNO S ĐAKOVAČKOM</t>
  </si>
  <si>
    <t>Kapitalni projekt A11  1002 K100018 ULICE NA PREDJELU POŽARA -V.BRDO</t>
  </si>
  <si>
    <t>Kapitalni projekt A11  1002 K100021 ULICE U VELIKOM BRDU</t>
  </si>
  <si>
    <t>Kapitalni projekt A11  1002 K100022 GRAČKE SKALE I LICIJANOV PROLAZ</t>
  </si>
  <si>
    <t>Kapitalni projekt A11  1002 K100025 IZGRADNJA NERAZVRSTANIH CESTA</t>
  </si>
  <si>
    <t>Kapitalni projekt A11  1002 K100026 NASTAVAK ULICE PETORICE ALAČEVIĆA</t>
  </si>
  <si>
    <t>Kapitalni projekt A11  1002 K100029 PRIKLJUČAK NA D8 S POTHODNIKOM NA MOČI</t>
  </si>
  <si>
    <t>Kapitalni projekt A11  1002 K100030 ULICA U MOČI -PARALELNA S MAGISTRALOM</t>
  </si>
  <si>
    <t>Kapitalni projekt A11  1002 K100031 ZAGREBAČKA ULICA</t>
  </si>
  <si>
    <t>Kapitalni projekt A11  1002 K100035 ULICA KIPARA MEŠTROVIĆA</t>
  </si>
  <si>
    <t>Kapitalni projekt A11  1002 K100040 IZGRADNJA PROMETNICA U OBUHVATU UPU-a ZELENKA 2</t>
  </si>
  <si>
    <t>Kapitalni projekt A11  1002 K100041 IZGRADNJA PROMETNICA U OBUHVATU UPU-a BILAJE 1</t>
  </si>
  <si>
    <t>Kapitalni projekt A11  1002 K100042 IZGRADNJA ŠIBENSKE ULICE</t>
  </si>
  <si>
    <t>Kapitalni projekt A11  1002 K100043 IZGRADNJA PROMETNICA IZ OBUHVATA UPU-a BATINIĆI</t>
  </si>
  <si>
    <t>Kapitalni projekt A11  1002 K100044 IZGRADNJA NASTAVKA ULICE OD ZGRADE POS-a DO LULIČEVE</t>
  </si>
  <si>
    <t>Kapitalni projekt A11  1002 K100045 IZGRADNJA ULICA NA PREDJELU POŽARE -MAKARSKA</t>
  </si>
  <si>
    <t>Kapitalni projekt A11  1002 K100048 IZGRADNJA I REKONSTRUKCIJA JADRANSKE ULICE</t>
  </si>
  <si>
    <t>Kapitalni projekt A11  1002 K100049 IZGRADNJA I REKONSTRUKCIJA HVARSKE ULICE</t>
  </si>
  <si>
    <t>Kapitalni projekt A11  1002 K100050 IZGRADNJA I REKONSTRUKCIJA NADVOŽNJAKA NA D-8 (PUT MAKRA)</t>
  </si>
  <si>
    <t>12 01</t>
  </si>
  <si>
    <t>Kapitalni projekt A11  1002 K100051 IZGRADNJA I REKONSTRUKCIJA ULICE KRALJA ZVONIMIRA</t>
  </si>
  <si>
    <t>1.2. RAZVOJ MANIFESTACIJA, TE IZGRADNJA SPORTSKO REKREATIVNIH SADRŽAJA I HOTELSKO TURISTIČKIH KAPACITETA</t>
  </si>
  <si>
    <t>003 04</t>
  </si>
  <si>
    <t>Program A03  1001 ORGANIZACIJA KULTURNIH I ZABAVNIH MANIFESTACIJA</t>
  </si>
  <si>
    <t>Aktivnost A03  1001 A100001 MAKARSKO LJETO</t>
  </si>
  <si>
    <t>broj događanja</t>
  </si>
  <si>
    <t>Aktivnost A03  1001 A100002 BOŽIĆNO-NOVOGODIŠNJI PROGRAM</t>
  </si>
  <si>
    <t>Aktivnost A03  1001 A100005 NATJECANJE "DEBELI I MRŠAVI"</t>
  </si>
  <si>
    <t>broj posjetitelja</t>
  </si>
  <si>
    <t>Aktivnost A03  1001 A100007 KARNEVAL</t>
  </si>
  <si>
    <t>broj sudionika</t>
  </si>
  <si>
    <t>Aktivnost A03  1001 A100008 OBILJEŽAVANJE VAŽNIH DATUMA</t>
  </si>
  <si>
    <t>Aktivnost A03  1001 A100010 KULTURNA ZIMA</t>
  </si>
  <si>
    <t>Aktivnost A03  1001 A100012 OSTALE KULTURNO ZABAVNE MANIFESTACIJE</t>
  </si>
  <si>
    <t>Aktivnost A03  1001 A100014 OSTALA SPONZORSTVA KULTURNO ZABAVNIH MANIFESTACIJA</t>
  </si>
  <si>
    <t>broj posjetitelja i događanja</t>
  </si>
  <si>
    <t>Aktivnost A03  1001 A100015 FESTIVAL KLAPA</t>
  </si>
  <si>
    <t>Aktivnost A03  1001 A100017 DALMACIJA WINO EXPO</t>
  </si>
  <si>
    <t>Aktivnost A03  1001 A100019 TORTA MAKARANA</t>
  </si>
  <si>
    <t>Aktivnost A03  1001 A100020 FESTIVAL DOKUMENTARNOG FILMA DokuMA</t>
  </si>
  <si>
    <t>Aktivnost A03  1001 A100021 MANIFESTACIJA M-Etno</t>
  </si>
  <si>
    <t>Aktivnost A03  1001 A100022 "SKMER" INTERNACIONALNO NATJECANJE KUHARA</t>
  </si>
  <si>
    <t>Aktivnost A03  1001 A100023 "SKMER" INTERNACIONALNO NATJECANJE KONOBARA</t>
  </si>
  <si>
    <t>001 01</t>
  </si>
  <si>
    <t>Program A01  1004 PROJEKTI I RAZVOJ</t>
  </si>
  <si>
    <t xml:space="preserve">Kapitalni projekt  A01 1004 K100001 JAVNI BICIKLI </t>
  </si>
  <si>
    <t>broj korisnika</t>
  </si>
  <si>
    <t xml:space="preserve">Aktivnost A01  1004  A100001  PROJEKTI I RAZVOJ (STAJALIŠTE ZA BICIKLE) </t>
  </si>
  <si>
    <t>Program A06  1002 POKROVITELJSTVO NAD NATJECANJIMA</t>
  </si>
  <si>
    <t>Aktivnost A03  1001 A100002 BICIKLISTIČKA UTRKA "TOUR OF CROATIA"</t>
  </si>
  <si>
    <t>Program A13  1002 IZRADA TEHNIČKE DOKUMENTACIJE (DIO)</t>
  </si>
  <si>
    <t>Kapitalni projekt A13  1002 K100001 IZRADA TEHNIČKE DOKUMENTACIJE (DIO SPORTSKA LUČICA)</t>
  </si>
  <si>
    <t>broj vezova za sportske brodice</t>
  </si>
  <si>
    <t>Kapitalni projekt A13  1002 K100001 IZRADA TEHNIČKE DOKUMENTACIJE (DIO ŽIČARA)</t>
  </si>
  <si>
    <t>Program A17  1000 ADAPTACIJA I SANACIJA OBJEKATA</t>
  </si>
  <si>
    <t>Kapitalni projekt A17  1000 K100006 ZGRADA NA SPORTSKOM CENTRU - STARA UPRAVNA ZGRADA</t>
  </si>
  <si>
    <t>2. RAZVOJ KOMUNALNE INFRASTRUKTURE</t>
  </si>
  <si>
    <t>2.1 RJEŠAVANJE PROBLEMA VEZANIH UZ ENERGIJU, OPSKRBU VODOM, SUSTAV ODVODNJE OTPADNIH VODA I OBORINSKIH VODA</t>
  </si>
  <si>
    <t>Program A11  1004 GRAĐENJE OBJEKATA I UREĐAJA ZA JAVNU RASVJETU</t>
  </si>
  <si>
    <t>Kapitalni projekt A11  1004 K100001 GRAĐENJE OBJEKATA I UREĐAJA ZA JAVNU RASVJETU</t>
  </si>
  <si>
    <t>broj rasvjetnih tijela</t>
  </si>
  <si>
    <t>Program A11  1005 GRAĐENJE OBJEKATA I UREĐAJA ZA OPSKRBU PITKOM VODOM</t>
  </si>
  <si>
    <t>Kapitalni projekt A11  1005 K100003 IZGRADNJA VODOOPSKRBNOG SUSTAVA NA PODRUČJU GRADA</t>
  </si>
  <si>
    <t>Program A11  1006 GRAĐENJE OBJEKATA I UREĐAJA ZA ODVODNJU I PROČIŠĆAVANJE OTPADNIH VODA</t>
  </si>
  <si>
    <t>Kapitalni projekt A11  1006 K100001 IZGRADNJA OBORINSKOG SUSTAVA NA PODRUČJU GRADA</t>
  </si>
  <si>
    <t>broj naselja s obor.kanal.</t>
  </si>
  <si>
    <t>Kapitalni projekt A11  1006 K100003 IZGRADNJA KANALIZACIJSKOG SUSTAVA NA PODRUČJU GRADA</t>
  </si>
  <si>
    <t>broj objekata na kanal mreži</t>
  </si>
  <si>
    <t>Kapitalni projekt A17  1000 K100003 ADAPTACIJA DJEČJEG VRTIĆA</t>
  </si>
  <si>
    <t>ušteda el.en . I broj korisnika</t>
  </si>
  <si>
    <t>2.2 EKONOMIČNIJE ZBRINJAVANJE I DEPONIRANJE OTPADA</t>
  </si>
  <si>
    <t>povećanje učešća iskoristivog otpada</t>
  </si>
  <si>
    <t>Kapitalni projekt A15 K100002 IZGRADNJA RECIKLAŽNOG DVORIŠTA</t>
  </si>
  <si>
    <t>3. RAZVOJ KULTURNE ZAJEDNICE</t>
  </si>
  <si>
    <t>3.1. DALJNJE UNAPRJEĐENJE ODGOJA I OBRAZOVANJA</t>
  </si>
  <si>
    <t>Program A04  1002 SREDNJOŠKOLSKO OBRAZOVANJE</t>
  </si>
  <si>
    <t>Aktivnost A04  1002 A100001 SREDNJA STRUKOVNA ŠKOLA MAKARSKA</t>
  </si>
  <si>
    <t>Aktivnost A04  1002 A100002 SREDNJA ŠKOLA FRA ANDRIJA KAČIĆ MIOŠIĆ</t>
  </si>
  <si>
    <t>Aktivnost A04  1002 A100003 OSTALE POMOĆI SREDNJIM ŠKOLAMA MAKARSKA</t>
  </si>
  <si>
    <t>Program A04  1003 SUFINANCIRANJE POTREBA STUDENATA</t>
  </si>
  <si>
    <t>Aktivnost A04  1003 A100001 PRIJEVOZ STUDENATA</t>
  </si>
  <si>
    <t>Aktivnost A04  1003 A100002 KREDITIRANJE STUDENATA</t>
  </si>
  <si>
    <t>Aktivnost A04  1001 A100004 POTPORE STUDENTIMA - STIPENDIJE</t>
  </si>
  <si>
    <t>broj dodijeljenih stipendija</t>
  </si>
  <si>
    <t>003 02</t>
  </si>
  <si>
    <t>Program A04  1000 OSNOVNO ŠKOLSTVO DO NIVOA MINIMALNOG STANDARDA</t>
  </si>
  <si>
    <t>Aktivnost A04  1000 A100001 REDOVNA DJELATNOST OSNOVNE ŠKOLE</t>
  </si>
  <si>
    <t>Program A04  1001 OSNOVNO ŠKOLSTVO IZNAD  NIVOA MINIMALNOG STANDARDA</t>
  </si>
  <si>
    <t>Aktivnost A04  1000 A100001 OSNOVNO ŠKOLSKO OBRAZOVANJE IZNAD MINIMALNIH STANDARDA</t>
  </si>
  <si>
    <t>003 00303</t>
  </si>
  <si>
    <t>Program A05  1000 DJEČJI VRTIĆ BIOKOVSKO ZVONCE</t>
  </si>
  <si>
    <t>Aktivnost A05  1000 A100001 REDOVNA ODGOJNA DJELATNOST</t>
  </si>
  <si>
    <t>broj korisnika D.V. V.B.</t>
  </si>
  <si>
    <t>Program A 13 1001 IZGRADNJA KAPITALNIH OBJEKATA</t>
  </si>
  <si>
    <t>Kapitalni projekt K100011  DJEČJI VRTIĆ ZELENKA</t>
  </si>
  <si>
    <t>Kapitalni projekt A13  1002 K100001 IZRADA TEHNIČKE DOKUMENTACIJE (DIO DJ. VRTIĆ)</t>
  </si>
  <si>
    <t>Kapitalni projekt A17  1000 K10009 ADAPTACIJA DJEČJEG VRTIĆA VELIKO BRDO</t>
  </si>
  <si>
    <t>3.2. RATVOJ KULTURE, ZDRAVSTVENE I SOCIJLNE INFRASTRUKTURE</t>
  </si>
  <si>
    <t>003 01</t>
  </si>
  <si>
    <t>Program A03  1000 PROGRAM USTANOVA U KULTURI</t>
  </si>
  <si>
    <t>Aktivnost A03  1000 A100003 LIKOVNA I KIPARSKA KOLONIJA</t>
  </si>
  <si>
    <t>Aktivnost A03  1000 A100004 OČUVANJE DJELA ANTUNA GOJAKA</t>
  </si>
  <si>
    <t>broj djela</t>
  </si>
  <si>
    <t>Program A14  1000 SANACIJA SPOMENIČKE BAŠTINE</t>
  </si>
  <si>
    <t>Kapitalni projekt A14  1000 K100001 REVITALIZACIJA I OČUVANJE KULTURNE BAŠTINE</t>
  </si>
  <si>
    <t>broj objekata</t>
  </si>
  <si>
    <t>Aktivnost A01  1004 A100001 PROJEKTI I RAZVOJ</t>
  </si>
  <si>
    <t>broj projekata</t>
  </si>
  <si>
    <t>Kapitalni projekt A13  1002 K100001 IZRADA TEHNIČKE DOKUMENTACIJE (DIO ZGRADA SUNCA)</t>
  </si>
  <si>
    <t>Kapitalni projekt A17  1000 K100008 STARA UPRAVNA ZGRADA METALPLASTIKE</t>
  </si>
  <si>
    <t>4.  RAZVOJ OSTALE KOMUNALNE INFRASTRUKTURE</t>
  </si>
  <si>
    <t>Program A11  1003 GRAĐENJE OBJEKATA I UREĐAJA ZA GROBLJA</t>
  </si>
  <si>
    <t xml:space="preserve">Kapitalni projekt A11  1003 K100001 GRAĐENJE OBJEKATA I UREĐAJA ZA GROBLJE </t>
  </si>
  <si>
    <t>broj grobnica</t>
  </si>
  <si>
    <t>Kapitalni projekt A11  1003 K100002 GRAĐENJE OBJEKATA I UREĐAJA ZA GROBLJE VELIKO BRDO</t>
  </si>
  <si>
    <t>Kapitalni projekt A11  1003 K100004 GRAĐENJE OBJEKATA I UREĐAJA ZA GROBLJE U MAKRU</t>
  </si>
  <si>
    <t>UKUPNO RAZVOJNI PROJEKTI</t>
  </si>
  <si>
    <t>PREDSJEDNIK GRADSKOG VIJEĆA:</t>
  </si>
  <si>
    <t>Marko Ožić-Bebek dr. med.</t>
  </si>
  <si>
    <t>Članak 7.</t>
  </si>
  <si>
    <t>Članak 8.</t>
  </si>
  <si>
    <t>Plan razvojnih programa za 2017.g.  ostvaren je  kako slijedi:</t>
  </si>
  <si>
    <t>I. Grad je zadužen s osnova dva kredita i to:</t>
  </si>
  <si>
    <t xml:space="preserve">1. Kredita koji  je odobrila Hrvatska banka za obnovu i razvoj Zagreb u iznosu od 5.682.469,36  EUR uz kamatnu stopu Euribor +2% . Otplata kredita je </t>
  </si>
  <si>
    <t xml:space="preserve">kvartalna, a prva od  37 rata  dospijevala je  31.05. 2009. godine.  Nakon što je u 2010. godini odobrena odgoda otplate glavnice za godinu dana  dospijeće </t>
  </si>
  <si>
    <t xml:space="preserve">2. Kredita koji  je odobrila Hrvatska poštanska  banka d.d. Zagreb u iznosu od 30.000.000,00 kn uz kamatnu stopu vezanu uz trezorske zapise Ministarstva </t>
  </si>
  <si>
    <t xml:space="preserve">financija RH uvećanu za 1,65%. Otplata kredita je kvartalna, a prva   od  48  rata    dospijevala je  01.08. 2009. godine.  Stanje zaduženosti po ovom kreditu </t>
  </si>
  <si>
    <t xml:space="preserve">II. Dječji vrtić Biokovsko zvonce ima zaduženje s osnova Ugovora o leasingu potpisanog s Erste &amp; Steiermarkische S- Leasing d.o.o Zagreb u iznosu od </t>
  </si>
  <si>
    <t>13.183,98 EUR umanjeno za učešće  od 2.636,80 kn što daje iznos zaduženja od 10.547,18 EUR s rokom otplate 36 mjeseci uz kamatnu stopu od 6,54%</t>
  </si>
  <si>
    <t>U nastavku se daje analitički pregled iz računa zaduživanja/financiranja za 2016. godinu po korisnicima i po pojedinom kreditu:</t>
  </si>
  <si>
    <t>I. 1.  Kredit od Hrvatske banke za obnovu i razvoj / korisnik Grad Makarska</t>
  </si>
  <si>
    <t>RAČUN IZ</t>
  </si>
  <si>
    <t>OSTVARENO</t>
  </si>
  <si>
    <t xml:space="preserve"> PLAN</t>
  </si>
  <si>
    <t>OSTV/PL</t>
  </si>
  <si>
    <t>RAČ.PLANA</t>
  </si>
  <si>
    <t>VRSTA PRIMITAKA/IZDATAKA</t>
  </si>
  <si>
    <t>INDEKS</t>
  </si>
  <si>
    <t>Primljeni zajmova i kredita od  kreditnih i ostalih financijskih institucija u javnom sektoru</t>
  </si>
  <si>
    <t>Primljeni zajmova i kredita od  kreditnih institucija u javnom sektoru</t>
  </si>
  <si>
    <t>Otplata glavnice primljenih zajmova i kredita od  kreditnih i ostalih financijskih institucija u javnom sektoru</t>
  </si>
  <si>
    <t>I. 2.  Kredit od Hrvatske poštanske banke / Korisnik Grad Makarska</t>
  </si>
  <si>
    <t>Primljeni zajmova i kredita od tuzemnih  kreditnih i ostalih  institucija izvan javnog sektora</t>
  </si>
  <si>
    <t>Primljeni zajmova i kredita od  tuzemnih kreditnih institucija izvan javnog sektora</t>
  </si>
  <si>
    <t>Otplata glavnice primljenih kredita i zajmova od kreditnih i ostalih financijskih institucija izvan javnog sektora</t>
  </si>
  <si>
    <t>II. 1.  Leasing   od Erste &amp; Steiermarkische S- Leasing / korisnik Dječji vrtić Biokovsko zvonce</t>
  </si>
  <si>
    <t>Primljeni zajmova i kredita od ostalih tuzemnih financijskih institucija izvan javnog sektora</t>
  </si>
  <si>
    <t>Otplata glavnice primljenih  zajmova trg. Društvima izvan javnog sektora</t>
  </si>
  <si>
    <t>3. Robni zajam od fizičkih osoba: Ugovor o robnom zajamu za kupnju zemljišta za javne površine sklopljen je u 2017. godini na iznos od 736.725 EUR što je</t>
  </si>
  <si>
    <t>preračunato na dan sklapanja ugovora iznosilo 5.555.456,04  kune dana 28.12.2017. otplaćena je prva rata od 245.575 EUR ili 1.851.818,68 kn. Ostao</t>
  </si>
  <si>
    <t>542220</t>
  </si>
  <si>
    <t>Otplata glavnice primljenih kredita od kreditnih institucija u javnom sektoru - dugoročnih</t>
  </si>
  <si>
    <t>544320</t>
  </si>
  <si>
    <t>Otplata glavnice primljenih kredita od tuzemnih kreditnih institucija izvan javnog sektora - dugoroč</t>
  </si>
  <si>
    <t>2017/2016</t>
  </si>
  <si>
    <t xml:space="preserve">Primljeni zajmovi od trgovačkih društava i obrtnika izvan javnog sektora                            </t>
  </si>
  <si>
    <t>Primljeni robni zajmovi od tuzemnih obrtnika</t>
  </si>
  <si>
    <t>84543</t>
  </si>
  <si>
    <t>54541</t>
  </si>
  <si>
    <t>Otplata glavnice primljenih zajmova od tuzemnih obrtnika  - kratkoročnih</t>
  </si>
  <si>
    <t>54543</t>
  </si>
  <si>
    <t>Otplata glavnice primljenih robnih zajmova od tuzemnih obrtnika</t>
  </si>
  <si>
    <t>III. 1.  Kratkoročni kredit od obrtnika / korisnik O.Š. o. Petra Perice</t>
  </si>
  <si>
    <t>I. 3.  Robni zajam od fizičkih osoba / korisnik Grad Makarska</t>
  </si>
  <si>
    <t>III. Osnovna škola oca Petra Perice bila je kratkoročno zadužena u iznosu od 57.216,00  kuna, bez kamate, za provođenje EU projekata. Do 31.12.2017. g.</t>
  </si>
  <si>
    <t>kredit je vraćen.</t>
  </si>
  <si>
    <t>Ovaj  Godišnji obračun  Proračuna  Grada Makarske za  2017. godinu  objavit će se u Glasniku  Grada Makarske.</t>
  </si>
  <si>
    <t xml:space="preserve">utvrđije se kako slijedi: </t>
  </si>
  <si>
    <t xml:space="preserve">Izvršenje  rashoda i izdataka po organizacijskoj i programskoj klasifikaciji te izvorima za razdoblje  01.01.- 31.12.2017. godinu  </t>
  </si>
  <si>
    <r>
      <t xml:space="preserve">posljednje rate je 31.05.2019. godine.  Stanje zaduženosti  po ovom kreditu na dan 31.12.2017. g. iznosi </t>
    </r>
    <r>
      <rPr>
        <b/>
        <sz val="10"/>
        <rFont val="Calibri"/>
        <family val="2"/>
        <charset val="238"/>
      </rPr>
      <t>921.481,61 EUR</t>
    </r>
    <r>
      <rPr>
        <sz val="10"/>
        <rFont val="Calibri"/>
        <family val="2"/>
        <charset val="238"/>
      </rPr>
      <t xml:space="preserve"> ili  </t>
    </r>
    <r>
      <rPr>
        <b/>
        <sz val="10"/>
        <rFont val="Calibri"/>
        <family val="2"/>
        <charset val="238"/>
      </rPr>
      <t>6.923.688,46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kuna</t>
    </r>
  </si>
  <si>
    <r>
      <t>je dug od</t>
    </r>
    <r>
      <rPr>
        <b/>
        <sz val="10"/>
        <rFont val="Calibri"/>
        <family val="2"/>
        <charset val="238"/>
      </rPr>
      <t xml:space="preserve"> 491.150 EUR</t>
    </r>
    <r>
      <rPr>
        <sz val="10"/>
        <rFont val="Calibri"/>
        <family val="2"/>
        <charset val="238"/>
      </rPr>
      <t xml:space="preserve"> ili</t>
    </r>
    <r>
      <rPr>
        <b/>
        <sz val="10"/>
        <rFont val="Calibri"/>
        <family val="2"/>
        <charset val="238"/>
      </rPr>
      <t xml:space="preserve"> 3.703.637,36 kun</t>
    </r>
    <r>
      <rPr>
        <sz val="10"/>
        <rFont val="Calibri"/>
        <family val="2"/>
        <charset val="238"/>
      </rPr>
      <t xml:space="preserve">e po tečaju na dan ugovora, tj </t>
    </r>
    <r>
      <rPr>
        <b/>
        <sz val="10"/>
        <rFont val="Calibri"/>
        <family val="2"/>
        <charset val="238"/>
      </rPr>
      <t>3.690.328,22</t>
    </r>
    <r>
      <rPr>
        <sz val="10"/>
        <rFont val="Calibri"/>
        <family val="2"/>
        <charset val="238"/>
      </rPr>
      <t xml:space="preserve">  kune po tečaju 31.12.2017.</t>
    </r>
  </si>
  <si>
    <r>
      <t>na dan 31.12.2017. iznosi</t>
    </r>
    <r>
      <rPr>
        <b/>
        <sz val="10"/>
        <rFont val="Calibri"/>
        <family val="2"/>
        <charset val="238"/>
      </rPr>
      <t xml:space="preserve"> 10.229.659,72 kune</t>
    </r>
    <r>
      <rPr>
        <sz val="10"/>
        <rFont val="Calibri"/>
        <family val="2"/>
        <charset val="238"/>
      </rPr>
      <t xml:space="preserve">. </t>
    </r>
  </si>
  <si>
    <t>Klasa:  401-02/18-01/06</t>
  </si>
  <si>
    <t>Urbroj: 2147/01-04/1-18-1</t>
  </si>
  <si>
    <t>Klasa: 400-01/17-01/360</t>
  </si>
  <si>
    <t>KORISNIK</t>
  </si>
  <si>
    <t xml:space="preserve">NAMJENA </t>
  </si>
  <si>
    <t>IZNOS</t>
  </si>
  <si>
    <t>DATUM  ISPLATE</t>
  </si>
  <si>
    <t>TEMELJ ISPLATE</t>
  </si>
  <si>
    <t>AKT GRADONAČELNIKA</t>
  </si>
  <si>
    <t>SREDNJA ŠKOLA FRA ANDRIJA KAČIĆ MIOŠIĆ MAKARSKA</t>
  </si>
  <si>
    <t>Pomoć za povečanje fundusa školske knjižnice</t>
  </si>
  <si>
    <t xml:space="preserve"> 14.02.2017.</t>
  </si>
  <si>
    <t>ZAMOLBA , NALOG</t>
  </si>
  <si>
    <t>602-03/17-01/5; 2147/05-04-12/1-16-2</t>
  </si>
  <si>
    <t>PREDSTAVNIK SRPSKE NACIONALNE MANJINE</t>
  </si>
  <si>
    <t>za rad</t>
  </si>
  <si>
    <t xml:space="preserve"> 01.03.2017.</t>
  </si>
  <si>
    <t xml:space="preserve"> NALOG</t>
  </si>
  <si>
    <t>400-01/17-01/21; 2147/05-04-12/1-17-1</t>
  </si>
  <si>
    <t>UDRUGA MAKARSKIH DIJABETIČARA</t>
  </si>
  <si>
    <t xml:space="preserve"> 10.03.2017.</t>
  </si>
  <si>
    <t>053-01/17-10/154 2147/05-04-12/1-17-2</t>
  </si>
  <si>
    <t>MATICA UMIROVLJENIKA MAKARSKE</t>
  </si>
  <si>
    <t>pomoć za proslavu 70. obljetnice utemeljenja</t>
  </si>
  <si>
    <t xml:space="preserve"> 06.03.2017.</t>
  </si>
  <si>
    <t>400-01/17-01/155; 2147/05-04-12/1-17-1</t>
  </si>
  <si>
    <t>KLUB LJEČENIH ALKOHOLIĆARA</t>
  </si>
  <si>
    <t xml:space="preserve"> 09.03.2017.</t>
  </si>
  <si>
    <t>083-01/17-10/152; 2147/05-04-12/1-17-2</t>
  </si>
  <si>
    <t>GLAZBENA ŠKOLA</t>
  </si>
  <si>
    <t>za nabavu opreme</t>
  </si>
  <si>
    <t>PONUDA , NALOG</t>
  </si>
  <si>
    <t>400-03/17-01/31; 2147/05-04-12/1-17-2</t>
  </si>
  <si>
    <t xml:space="preserve">UDRUGA 156. BRIGADE HRVATSKE VOJSKE </t>
  </si>
  <si>
    <t xml:space="preserve"> 13.03.2017.</t>
  </si>
  <si>
    <t>053-01/17-10/159 2147/05-04-12/1-17-2</t>
  </si>
  <si>
    <t>GRAD MAKARSKA</t>
  </si>
  <si>
    <t>Nabava stolica za prostor Matice umirovljenika</t>
  </si>
  <si>
    <t xml:space="preserve"> 14.03.2017.</t>
  </si>
  <si>
    <t>400-03/17-01/32; 2147/05-04-12/1-17-2</t>
  </si>
  <si>
    <t>MNK NOVO VRIJEME APFEL</t>
  </si>
  <si>
    <t>Pomoć pri organiziranju turnira</t>
  </si>
  <si>
    <t xml:space="preserve"> 30.03.2017.</t>
  </si>
  <si>
    <t>400-01/17-01/175; 2147/05-04-12/1-17-2</t>
  </si>
  <si>
    <t>SREDNJA STRUKOVNA ŠKOLA MAKARSKA</t>
  </si>
  <si>
    <t>za kupnju perilice</t>
  </si>
  <si>
    <t xml:space="preserve"> 18.04.2017.</t>
  </si>
  <si>
    <t>053-01/17-10/201 2147/05-04/1-17-2</t>
  </si>
  <si>
    <t>VESLAČKI KLUB BIOKOVO</t>
  </si>
  <si>
    <t>Pomoć za nabavu čamca</t>
  </si>
  <si>
    <t xml:space="preserve"> 12.04.2017.</t>
  </si>
  <si>
    <t>053-01/17-10/271 2147/05-04-12/1-17-2</t>
  </si>
  <si>
    <t>UDRUŽENJE OBRTNIKA MAKARSKA</t>
  </si>
  <si>
    <t>Pomoć za putovanje na Etno-gastro Slavonija i Baranja</t>
  </si>
  <si>
    <t xml:space="preserve"> 24.04.2017.</t>
  </si>
  <si>
    <t>053-01/17-10/104 2147/05-04/1-17-2</t>
  </si>
  <si>
    <t>VATERPOLSKI KLUB GALEB</t>
  </si>
  <si>
    <t xml:space="preserve"> 22.05.2017.</t>
  </si>
  <si>
    <t>620-01/17-01/4;                2147/05-04/1-17-2</t>
  </si>
  <si>
    <t xml:space="preserve"> 24.05.2017.</t>
  </si>
  <si>
    <t>053-01/17-10/430; 2147/05-04-12/1-17-3</t>
  </si>
  <si>
    <t>ATLETSKI KLUB SVETI MARKO</t>
  </si>
  <si>
    <t>Za Karlu Andrijašević</t>
  </si>
  <si>
    <t>01.06.2017.</t>
  </si>
  <si>
    <t>053-01/17-01/477; 2147/05-04/1-17-2</t>
  </si>
  <si>
    <t>Nabava maica za turnira u bućama "Makar 2017".</t>
  </si>
  <si>
    <t>02.06.2017.</t>
  </si>
  <si>
    <t>RAČUN , NALOG</t>
  </si>
  <si>
    <t>401-03/17-01/946; 2147/05-04/1-17-2</t>
  </si>
  <si>
    <t>BOKSAČKI KLUB PREDATOR</t>
  </si>
  <si>
    <t>053-01/17-10/410; 2147/05-04/1-17-2</t>
  </si>
  <si>
    <t>UDRUŽENJE POLICIJSKIH BRANITELJADOMOVINSKOG RATA IMOTSKI</t>
  </si>
  <si>
    <t>Pomoć pri organiziranju memorijalnog malonogometnog turnira Josip Jović</t>
  </si>
  <si>
    <t xml:space="preserve"> 28.06.2017.</t>
  </si>
  <si>
    <t>053-01/17-10/532; 2147/05-04/1-17-2</t>
  </si>
  <si>
    <t>KOŠARKAŠKI KLUB AMFORA</t>
  </si>
  <si>
    <t>Pomoć za sudjelovanje u međunarodnom turniru u Rosetu Italija</t>
  </si>
  <si>
    <t xml:space="preserve"> 03.07.2017.</t>
  </si>
  <si>
    <t>400-01/17-01/309; 2147/05-04/1-17-2</t>
  </si>
  <si>
    <t>kupnja sata za Klaru Andrijašević</t>
  </si>
  <si>
    <t>14.07.2017.</t>
  </si>
  <si>
    <t>401-03/17-01/62; 2147/05-04/1-17-2</t>
  </si>
  <si>
    <t>O.Š.STJEPANA IVIČEVIĆA</t>
  </si>
  <si>
    <t>kupnja klupa i stolica</t>
  </si>
  <si>
    <t>03.08.2017.</t>
  </si>
  <si>
    <t>602-01/17-01/16; 2147/01-04/1-17-2</t>
  </si>
  <si>
    <t>UDRUGA NOGOMETNIH VETERANA MAK.PRIMORJA</t>
  </si>
  <si>
    <t>Sudjelovanje na 45. olimpijadi starih sportova</t>
  </si>
  <si>
    <t>23.08.2017.</t>
  </si>
  <si>
    <t>602-01/17-01/16; 2147/01-04/1-17-3</t>
  </si>
  <si>
    <t>LOVAČKA UDRUGA BIOKOVO</t>
  </si>
  <si>
    <t>sanacija opožarenog lovišta na Biokovu</t>
  </si>
  <si>
    <t>25.08.2017.</t>
  </si>
  <si>
    <t>053-01/17-10/680; 2147/05-04/1-17-2</t>
  </si>
  <si>
    <t>OBITELJ PANIĆ</t>
  </si>
  <si>
    <t>Troškovi sahrane Ž.Panić</t>
  </si>
  <si>
    <t>21.09.2017.</t>
  </si>
  <si>
    <t>401-03/17-01/1517; 2147/05-04/1-17-2</t>
  </si>
  <si>
    <t xml:space="preserve">REGIONALNI KLUB IPA </t>
  </si>
  <si>
    <t>Humanitarna akcija</t>
  </si>
  <si>
    <t>31.10.2017.</t>
  </si>
  <si>
    <t>053-01/17-10/98; 2147/05-04/1-17-2</t>
  </si>
  <si>
    <t>ŽUPA KRALJICA MIRA</t>
  </si>
  <si>
    <t>Svijeće za obilježavanje Dana Vukovara</t>
  </si>
  <si>
    <t>16.11.2017.</t>
  </si>
  <si>
    <t>053-01/17-10/107; 2147/05-04/1-17-2</t>
  </si>
  <si>
    <t>NACIONALNI SINDIKAT POLICIJE</t>
  </si>
  <si>
    <t>Promocija filma OVČARA-NEISPRIČANA PRIĆA</t>
  </si>
  <si>
    <t>17.11.2017.</t>
  </si>
  <si>
    <t>053-01/17-10/106; 2147/05-04/1-17-2</t>
  </si>
  <si>
    <t>UKUPNO UTROŠENO</t>
  </si>
  <si>
    <t>GRADONAČELNIK:</t>
  </si>
  <si>
    <t>Jure Brkan dipl.oec.</t>
  </si>
  <si>
    <t xml:space="preserve">IZVIJEŠĆE O KORIŠTENJU PRORAČUNSKE PRIČUVE  ZA RAZDOBLJE </t>
  </si>
  <si>
    <t xml:space="preserve">                 01.01.-31.12.2017. G </t>
  </si>
  <si>
    <t>je 200.000,00 kuna. Navedena sredstava su  u razdoblju SIJEČANJ - STUDENI   iskorišteno u iznosu od 158.525,48 kuna i to:</t>
  </si>
  <si>
    <t>Proračunom Grada Makarske za 2017. godinu na stavci nepredviđeni rashodi do visine proračunske pričuve (račun 3851) planirano</t>
  </si>
  <si>
    <t>Urbroj: 2147/01-01/4-18-04</t>
  </si>
  <si>
    <t>Makarska, 27.04.2018.</t>
  </si>
  <si>
    <t>Članak 4.</t>
  </si>
  <si>
    <t xml:space="preserve">                                                                                    Članak  6.</t>
  </si>
  <si>
    <t>Članak 9.</t>
  </si>
  <si>
    <t xml:space="preserve">proračuna (N.N. 24/13i 102/17), te članka 36. Statuta Grada Makarske (Glasnik Grada makarske br.8/18 ), a na prijedlog </t>
  </si>
  <si>
    <t>Gradonačelnika, Gradsko vijeće Grada Makarske na 9. sjednici, održanoj 08. kolovoza 2018. godine,  donosi</t>
  </si>
  <si>
    <t>Makarska, 08. kolvoza 2018.g.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</si>
</sst>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3" formatCode="0.0"/>
    <numFmt numFmtId="174" formatCode="#,##0.0"/>
    <numFmt numFmtId="176" formatCode="_-* #,##0.00\ _k_n_-;\-* #,##0.00\ _k_n_-;_-* \-??\ _k_n_-;_-@_-"/>
    <numFmt numFmtId="177" formatCode="#,##0.000"/>
  </numFmts>
  <fonts count="92" x14ac:knownFonts="1">
    <font>
      <sz val="10"/>
      <name val="Arial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6"/>
      <name val="Arial"/>
      <family val="2"/>
      <charset val="238"/>
    </font>
    <font>
      <b/>
      <sz val="16"/>
      <name val="Calibri"/>
      <family val="2"/>
      <charset val="238"/>
    </font>
    <font>
      <b/>
      <sz val="8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sz val="6"/>
      <color indexed="17"/>
      <name val="Arial"/>
      <family val="2"/>
      <charset val="238"/>
    </font>
    <font>
      <sz val="6"/>
      <color indexed="53"/>
      <name val="Arial"/>
      <family val="2"/>
      <charset val="238"/>
    </font>
    <font>
      <b/>
      <sz val="6"/>
      <color indexed="53"/>
      <name val="Arial"/>
      <family val="2"/>
      <charset val="238"/>
    </font>
    <font>
      <b/>
      <sz val="6"/>
      <color indexed="9"/>
      <name val="Calibri"/>
      <family val="2"/>
      <charset val="238"/>
    </font>
    <font>
      <sz val="6"/>
      <color indexed="16"/>
      <name val="Arial"/>
      <family val="2"/>
      <charset val="238"/>
    </font>
    <font>
      <sz val="6"/>
      <color indexed="17"/>
      <name val="Arial"/>
      <family val="2"/>
      <charset val="238"/>
    </font>
    <font>
      <b/>
      <sz val="6"/>
      <color indexed="19"/>
      <name val="Arial"/>
      <family val="2"/>
      <charset val="238"/>
    </font>
    <font>
      <sz val="6"/>
      <color indexed="19"/>
      <name val="Arial"/>
      <family val="2"/>
      <charset val="238"/>
    </font>
    <font>
      <b/>
      <sz val="6"/>
      <color indexed="21"/>
      <name val="Arial"/>
      <family val="2"/>
      <charset val="238"/>
    </font>
    <font>
      <sz val="6"/>
      <color indexed="21"/>
      <name val="Arial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FF0000"/>
      <name val="Calibri"/>
      <family val="2"/>
      <charset val="238"/>
    </font>
    <font>
      <b/>
      <sz val="6"/>
      <color theme="0"/>
      <name val="Arial"/>
      <family val="2"/>
      <charset val="238"/>
    </font>
    <font>
      <b/>
      <sz val="6"/>
      <color rgb="FFFF0000"/>
      <name val="Arial"/>
      <family val="2"/>
      <charset val="238"/>
    </font>
    <font>
      <sz val="6"/>
      <color rgb="FFFF0000"/>
      <name val="Arial"/>
      <family val="2"/>
      <charset val="238"/>
    </font>
    <font>
      <b/>
      <sz val="6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6"/>
      <color rgb="FF339933"/>
      <name val="Arial"/>
      <family val="2"/>
      <charset val="238"/>
    </font>
    <font>
      <b/>
      <sz val="6"/>
      <color rgb="FFFF6600"/>
      <name val="Arial"/>
      <family val="2"/>
      <charset val="238"/>
    </font>
    <font>
      <b/>
      <i/>
      <sz val="6"/>
      <color rgb="FFFF0000"/>
      <name val="Arial"/>
      <family val="2"/>
      <charset val="238"/>
    </font>
    <font>
      <sz val="6"/>
      <color rgb="FF00B050"/>
      <name val="Arial"/>
      <family val="2"/>
      <charset val="238"/>
    </font>
    <font>
      <b/>
      <sz val="6"/>
      <color rgb="FF732B32"/>
      <name val="Arial"/>
      <family val="2"/>
      <charset val="238"/>
    </font>
    <font>
      <sz val="6"/>
      <color theme="5" tint="-0.249977111117893"/>
      <name val="Arial"/>
      <family val="2"/>
      <charset val="238"/>
    </font>
    <font>
      <b/>
      <sz val="6"/>
      <color rgb="FF008000"/>
      <name val="Arial"/>
      <family val="2"/>
      <charset val="238"/>
    </font>
    <font>
      <b/>
      <sz val="8"/>
      <color theme="0"/>
      <name val="Arial"/>
      <family val="2"/>
      <charset val="238"/>
    </font>
    <font>
      <sz val="6"/>
      <color theme="0"/>
      <name val="Arial"/>
      <family val="2"/>
      <charset val="238"/>
    </font>
    <font>
      <b/>
      <sz val="6.2"/>
      <color theme="0"/>
      <name val="Arial"/>
      <family val="2"/>
      <charset val="238"/>
    </font>
    <font>
      <b/>
      <i/>
      <sz val="6"/>
      <color rgb="FF008000"/>
      <name val="Arial"/>
      <family val="2"/>
      <charset val="238"/>
    </font>
    <font>
      <i/>
      <sz val="6"/>
      <color rgb="FFFF6600"/>
      <name val="Arial"/>
      <family val="2"/>
      <charset val="238"/>
    </font>
    <font>
      <i/>
      <sz val="6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indexed="9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6"/>
        <bgColor indexed="9"/>
      </patternFill>
    </fill>
    <fill>
      <patternFill patternType="solid">
        <fgColor indexed="23"/>
        <bgColor indexed="64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70C0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499984740745262"/>
        <bgColor indexed="49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C00000"/>
      </right>
      <top style="medium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4" fillId="0" borderId="0"/>
    <xf numFmtId="0" fontId="37" fillId="0" borderId="0"/>
    <xf numFmtId="0" fontId="37" fillId="0" borderId="0"/>
    <xf numFmtId="0" fontId="4" fillId="0" borderId="0"/>
    <xf numFmtId="0" fontId="36" fillId="0" borderId="0"/>
    <xf numFmtId="0" fontId="4" fillId="0" borderId="0"/>
    <xf numFmtId="0" fontId="4" fillId="0" borderId="0"/>
    <xf numFmtId="176" fontId="4" fillId="0" borderId="0"/>
  </cellStyleXfs>
  <cellXfs count="511">
    <xf numFmtId="0" fontId="0" fillId="0" borderId="0" xfId="0"/>
    <xf numFmtId="0" fontId="4" fillId="0" borderId="0" xfId="1"/>
    <xf numFmtId="0" fontId="4" fillId="0" borderId="0" xfId="1" applyFont="1"/>
    <xf numFmtId="0" fontId="40" fillId="0" borderId="0" xfId="2" applyFont="1"/>
    <xf numFmtId="0" fontId="5" fillId="0" borderId="0" xfId="2"/>
    <xf numFmtId="0" fontId="37" fillId="0" borderId="0" xfId="9" applyFont="1"/>
    <xf numFmtId="0" fontId="8" fillId="0" borderId="0" xfId="9" applyFont="1"/>
    <xf numFmtId="0" fontId="5" fillId="0" borderId="0" xfId="2" applyFont="1"/>
    <xf numFmtId="0" fontId="9" fillId="0" borderId="0" xfId="9" applyFont="1" applyAlignment="1"/>
    <xf numFmtId="0" fontId="10" fillId="0" borderId="0" xfId="9" applyFont="1"/>
    <xf numFmtId="0" fontId="11" fillId="0" borderId="0" xfId="9" applyFont="1"/>
    <xf numFmtId="0" fontId="11" fillId="0" borderId="0" xfId="9" applyFont="1" applyAlignment="1">
      <alignment vertical="center"/>
    </xf>
    <xf numFmtId="0" fontId="9" fillId="0" borderId="0" xfId="9" applyFont="1" applyAlignment="1">
      <alignment vertical="center"/>
    </xf>
    <xf numFmtId="0" fontId="9" fillId="0" borderId="0" xfId="9" applyFont="1" applyFill="1" applyAlignment="1">
      <alignment vertical="center"/>
    </xf>
    <xf numFmtId="0" fontId="5" fillId="0" borderId="0" xfId="2" applyFill="1"/>
    <xf numFmtId="0" fontId="5" fillId="0" borderId="0" xfId="2" applyFont="1" applyAlignment="1">
      <alignment horizontal="center"/>
    </xf>
    <xf numFmtId="0" fontId="37" fillId="0" borderId="0" xfId="9" applyFont="1" applyAlignment="1"/>
    <xf numFmtId="0" fontId="6" fillId="0" borderId="0" xfId="2" applyFont="1"/>
    <xf numFmtId="0" fontId="5" fillId="0" borderId="0" xfId="2" applyFont="1" applyFill="1" applyAlignment="1">
      <alignment horizontal="center"/>
    </xf>
    <xf numFmtId="0" fontId="5" fillId="0" borderId="0" xfId="2" applyFill="1" applyBorder="1"/>
    <xf numFmtId="0" fontId="5" fillId="0" borderId="0" xfId="2" applyFont="1" applyFill="1"/>
    <xf numFmtId="0" fontId="6" fillId="0" borderId="0" xfId="2" applyFont="1" applyFill="1" applyAlignment="1">
      <alignment horizontal="center"/>
    </xf>
    <xf numFmtId="0" fontId="6" fillId="10" borderId="1" xfId="2" applyFont="1" applyFill="1" applyBorder="1"/>
    <xf numFmtId="0" fontId="6" fillId="10" borderId="2" xfId="2" applyFont="1" applyFill="1" applyBorder="1"/>
    <xf numFmtId="0" fontId="6" fillId="10" borderId="3" xfId="2" applyFont="1" applyFill="1" applyBorder="1" applyAlignment="1">
      <alignment horizontal="center"/>
    </xf>
    <xf numFmtId="173" fontId="6" fillId="10" borderId="3" xfId="2" applyNumberFormat="1" applyFont="1" applyFill="1" applyBorder="1" applyAlignment="1">
      <alignment horizontal="center"/>
    </xf>
    <xf numFmtId="173" fontId="6" fillId="10" borderId="4" xfId="2" applyNumberFormat="1" applyFont="1" applyFill="1" applyBorder="1" applyAlignment="1">
      <alignment horizontal="center"/>
    </xf>
    <xf numFmtId="0" fontId="6" fillId="10" borderId="5" xfId="2" applyFont="1" applyFill="1" applyBorder="1"/>
    <xf numFmtId="0" fontId="6" fillId="10" borderId="6" xfId="2" applyFont="1" applyFill="1" applyBorder="1"/>
    <xf numFmtId="0" fontId="6" fillId="10" borderId="7" xfId="2" applyFont="1" applyFill="1" applyBorder="1" applyAlignment="1">
      <alignment horizontal="center"/>
    </xf>
    <xf numFmtId="49" fontId="12" fillId="10" borderId="7" xfId="2" applyNumberFormat="1" applyFont="1" applyFill="1" applyBorder="1" applyAlignment="1">
      <alignment horizontal="center"/>
    </xf>
    <xf numFmtId="49" fontId="12" fillId="10" borderId="8" xfId="2" applyNumberFormat="1" applyFont="1" applyFill="1" applyBorder="1" applyAlignment="1">
      <alignment horizontal="center"/>
    </xf>
    <xf numFmtId="0" fontId="6" fillId="0" borderId="9" xfId="2" applyFont="1" applyBorder="1" applyAlignment="1">
      <alignment horizontal="center"/>
    </xf>
    <xf numFmtId="0" fontId="6" fillId="0" borderId="10" xfId="2" applyFont="1" applyBorder="1"/>
    <xf numFmtId="4" fontId="41" fillId="0" borderId="11" xfId="2" applyNumberFormat="1" applyFont="1" applyFill="1" applyBorder="1"/>
    <xf numFmtId="4" fontId="6" fillId="0" borderId="11" xfId="2" applyNumberFormat="1" applyFont="1" applyFill="1" applyBorder="1"/>
    <xf numFmtId="174" fontId="13" fillId="0" borderId="11" xfId="2" applyNumberFormat="1" applyFont="1" applyFill="1" applyBorder="1"/>
    <xf numFmtId="174" fontId="13" fillId="0" borderId="12" xfId="2" applyNumberFormat="1" applyFont="1" applyFill="1" applyBorder="1"/>
    <xf numFmtId="4" fontId="14" fillId="0" borderId="0" xfId="2" applyNumberFormat="1" applyFont="1" applyFill="1" applyBorder="1"/>
    <xf numFmtId="4" fontId="15" fillId="0" borderId="0" xfId="2" applyNumberFormat="1" applyFont="1" applyFill="1" applyBorder="1"/>
    <xf numFmtId="4" fontId="15" fillId="0" borderId="0" xfId="2" applyNumberFormat="1" applyFont="1"/>
    <xf numFmtId="0" fontId="15" fillId="0" borderId="0" xfId="2" applyFont="1"/>
    <xf numFmtId="0" fontId="6" fillId="0" borderId="13" xfId="2" applyFont="1" applyBorder="1" applyAlignment="1">
      <alignment horizontal="center"/>
    </xf>
    <xf numFmtId="0" fontId="6" fillId="0" borderId="14" xfId="2" applyFont="1" applyBorder="1"/>
    <xf numFmtId="4" fontId="41" fillId="0" borderId="15" xfId="2" applyNumberFormat="1" applyFont="1" applyFill="1" applyBorder="1"/>
    <xf numFmtId="4" fontId="6" fillId="0" borderId="15" xfId="2" applyNumberFormat="1" applyFont="1" applyFill="1" applyBorder="1"/>
    <xf numFmtId="174" fontId="13" fillId="0" borderId="15" xfId="2" applyNumberFormat="1" applyFont="1" applyFill="1" applyBorder="1"/>
    <xf numFmtId="174" fontId="13" fillId="0" borderId="16" xfId="2" applyNumberFormat="1" applyFont="1" applyFill="1" applyBorder="1"/>
    <xf numFmtId="0" fontId="15" fillId="0" borderId="0" xfId="2" applyFont="1" applyFill="1" applyBorder="1"/>
    <xf numFmtId="4" fontId="42" fillId="0" borderId="0" xfId="2" applyNumberFormat="1" applyFont="1" applyFill="1" applyBorder="1"/>
    <xf numFmtId="0" fontId="6" fillId="0" borderId="17" xfId="2" applyFont="1" applyBorder="1" applyAlignment="1">
      <alignment horizontal="left"/>
    </xf>
    <xf numFmtId="0" fontId="6" fillId="0" borderId="18" xfId="2" applyFont="1" applyBorder="1"/>
    <xf numFmtId="4" fontId="41" fillId="0" borderId="19" xfId="2" applyNumberFormat="1" applyFont="1" applyFill="1" applyBorder="1"/>
    <xf numFmtId="4" fontId="6" fillId="0" borderId="19" xfId="2" applyNumberFormat="1" applyFont="1" applyFill="1" applyBorder="1"/>
    <xf numFmtId="174" fontId="13" fillId="0" borderId="19" xfId="2" applyNumberFormat="1" applyFont="1" applyFill="1" applyBorder="1"/>
    <xf numFmtId="174" fontId="13" fillId="0" borderId="20" xfId="2" applyNumberFormat="1" applyFont="1" applyFill="1" applyBorder="1"/>
    <xf numFmtId="174" fontId="5" fillId="0" borderId="0" xfId="2" applyNumberFormat="1" applyFont="1"/>
    <xf numFmtId="174" fontId="6" fillId="0" borderId="0" xfId="2" applyNumberFormat="1" applyFont="1"/>
    <xf numFmtId="0" fontId="6" fillId="0" borderId="10" xfId="2" applyFont="1" applyBorder="1" applyAlignment="1">
      <alignment horizontal="center"/>
    </xf>
    <xf numFmtId="0" fontId="6" fillId="0" borderId="11" xfId="2" applyFont="1" applyBorder="1"/>
    <xf numFmtId="4" fontId="6" fillId="0" borderId="11" xfId="2" applyNumberFormat="1" applyFont="1" applyBorder="1"/>
    <xf numFmtId="0" fontId="6" fillId="0" borderId="14" xfId="2" applyFont="1" applyBorder="1" applyAlignment="1">
      <alignment horizontal="center"/>
    </xf>
    <xf numFmtId="0" fontId="6" fillId="0" borderId="15" xfId="2" applyFont="1" applyBorder="1"/>
    <xf numFmtId="4" fontId="6" fillId="0" borderId="15" xfId="2" applyNumberFormat="1" applyFont="1" applyBorder="1"/>
    <xf numFmtId="0" fontId="6" fillId="0" borderId="18" xfId="2" applyFont="1" applyBorder="1" applyAlignment="1">
      <alignment horizontal="left"/>
    </xf>
    <xf numFmtId="0" fontId="6" fillId="0" borderId="19" xfId="2" applyFont="1" applyBorder="1"/>
    <xf numFmtId="4" fontId="6" fillId="0" borderId="19" xfId="2" applyNumberFormat="1" applyFont="1" applyBorder="1"/>
    <xf numFmtId="0" fontId="6" fillId="0" borderId="21" xfId="2" applyFont="1" applyBorder="1" applyAlignment="1">
      <alignment horizontal="center"/>
    </xf>
    <xf numFmtId="0" fontId="6" fillId="0" borderId="22" xfId="2" applyFont="1" applyBorder="1"/>
    <xf numFmtId="4" fontId="13" fillId="0" borderId="22" xfId="2" applyNumberFormat="1" applyFont="1" applyBorder="1"/>
    <xf numFmtId="174" fontId="13" fillId="0" borderId="22" xfId="2" applyNumberFormat="1" applyFont="1" applyBorder="1"/>
    <xf numFmtId="174" fontId="13" fillId="0" borderId="23" xfId="2" applyNumberFormat="1" applyFont="1" applyBorder="1"/>
    <xf numFmtId="0" fontId="8" fillId="0" borderId="0" xfId="2" applyFont="1"/>
    <xf numFmtId="174" fontId="8" fillId="0" borderId="0" xfId="2" applyNumberFormat="1" applyFont="1"/>
    <xf numFmtId="0" fontId="13" fillId="0" borderId="0" xfId="2" applyFont="1"/>
    <xf numFmtId="174" fontId="13" fillId="0" borderId="0" xfId="2" applyNumberFormat="1" applyFont="1"/>
    <xf numFmtId="0" fontId="6" fillId="0" borderId="0" xfId="2" applyFont="1" applyAlignment="1">
      <alignment horizontal="left"/>
    </xf>
    <xf numFmtId="4" fontId="5" fillId="0" borderId="0" xfId="2" applyNumberFormat="1"/>
    <xf numFmtId="0" fontId="1" fillId="0" borderId="15" xfId="1" applyFont="1" applyBorder="1" applyAlignment="1">
      <alignment wrapText="1"/>
    </xf>
    <xf numFmtId="4" fontId="1" fillId="0" borderId="15" xfId="1" applyNumberFormat="1" applyFont="1" applyBorder="1"/>
    <xf numFmtId="0" fontId="4" fillId="0" borderId="15" xfId="1" applyBorder="1"/>
    <xf numFmtId="0" fontId="4" fillId="0" borderId="15" xfId="1" applyBorder="1" applyAlignment="1">
      <alignment wrapText="1"/>
    </xf>
    <xf numFmtId="4" fontId="4" fillId="0" borderId="15" xfId="1" applyNumberFormat="1" applyBorder="1"/>
    <xf numFmtId="0" fontId="1" fillId="0" borderId="0" xfId="1" applyFont="1" applyAlignment="1">
      <alignment wrapText="1"/>
    </xf>
    <xf numFmtId="0" fontId="4" fillId="11" borderId="0" xfId="1" applyFill="1"/>
    <xf numFmtId="0" fontId="4" fillId="0" borderId="0" xfId="1" applyFill="1"/>
    <xf numFmtId="0" fontId="4" fillId="0" borderId="0" xfId="1" applyFill="1" applyBorder="1"/>
    <xf numFmtId="4" fontId="4" fillId="0" borderId="0" xfId="1" applyNumberFormat="1"/>
    <xf numFmtId="0" fontId="36" fillId="0" borderId="0" xfId="7"/>
    <xf numFmtId="0" fontId="4" fillId="0" borderId="0" xfId="7" applyFont="1" applyAlignment="1">
      <alignment horizontal="center"/>
    </xf>
    <xf numFmtId="0" fontId="43" fillId="0" borderId="0" xfId="7" applyFont="1"/>
    <xf numFmtId="0" fontId="16" fillId="0" borderId="0" xfId="7" applyFont="1"/>
    <xf numFmtId="0" fontId="44" fillId="0" borderId="0" xfId="7" applyFont="1"/>
    <xf numFmtId="0" fontId="2" fillId="2" borderId="15" xfId="1" applyFont="1" applyFill="1" applyBorder="1"/>
    <xf numFmtId="4" fontId="2" fillId="2" borderId="15" xfId="1" applyNumberFormat="1" applyFont="1" applyFill="1" applyBorder="1"/>
    <xf numFmtId="4" fontId="45" fillId="2" borderId="15" xfId="1" applyNumberFormat="1" applyFont="1" applyFill="1" applyBorder="1"/>
    <xf numFmtId="0" fontId="2" fillId="3" borderId="15" xfId="1" applyFont="1" applyFill="1" applyBorder="1"/>
    <xf numFmtId="4" fontId="2" fillId="3" borderId="15" xfId="1" applyNumberFormat="1" applyFont="1" applyFill="1" applyBorder="1"/>
    <xf numFmtId="0" fontId="1" fillId="0" borderId="15" xfId="1" applyFont="1" applyBorder="1"/>
    <xf numFmtId="0" fontId="4" fillId="0" borderId="15" xfId="1" applyFont="1" applyBorder="1" applyAlignment="1">
      <alignment wrapText="1"/>
    </xf>
    <xf numFmtId="4" fontId="45" fillId="3" borderId="15" xfId="1" applyNumberFormat="1" applyFont="1" applyFill="1" applyBorder="1"/>
    <xf numFmtId="0" fontId="1" fillId="0" borderId="15" xfId="1" applyFont="1" applyFill="1" applyBorder="1"/>
    <xf numFmtId="0" fontId="4" fillId="0" borderId="15" xfId="1" applyFill="1" applyBorder="1"/>
    <xf numFmtId="0" fontId="3" fillId="4" borderId="15" xfId="1" applyFont="1" applyFill="1" applyBorder="1"/>
    <xf numFmtId="4" fontId="1" fillId="4" borderId="15" xfId="1" applyNumberFormat="1" applyFont="1" applyFill="1" applyBorder="1"/>
    <xf numFmtId="4" fontId="3" fillId="4" borderId="15" xfId="1" applyNumberFormat="1" applyFont="1" applyFill="1" applyBorder="1"/>
    <xf numFmtId="0" fontId="8" fillId="0" borderId="0" xfId="9" applyFont="1" applyAlignment="1"/>
    <xf numFmtId="0" fontId="1" fillId="12" borderId="15" xfId="1" applyFont="1" applyFill="1" applyBorder="1"/>
    <xf numFmtId="0" fontId="1" fillId="12" borderId="15" xfId="1" applyNumberFormat="1" applyFont="1" applyFill="1" applyBorder="1" applyAlignment="1">
      <alignment horizontal="center" wrapText="1"/>
    </xf>
    <xf numFmtId="0" fontId="7" fillId="12" borderId="15" xfId="1" applyNumberFormat="1" applyFont="1" applyFill="1" applyBorder="1" applyAlignment="1">
      <alignment horizontal="center" wrapText="1"/>
    </xf>
    <xf numFmtId="0" fontId="45" fillId="13" borderId="0" xfId="1" applyFont="1" applyFill="1"/>
    <xf numFmtId="4" fontId="45" fillId="13" borderId="15" xfId="1" applyNumberFormat="1" applyFont="1" applyFill="1" applyBorder="1"/>
    <xf numFmtId="4" fontId="45" fillId="13" borderId="15" xfId="1" applyNumberFormat="1" applyFont="1" applyFill="1" applyBorder="1" applyAlignment="1">
      <alignment horizontal="right"/>
    </xf>
    <xf numFmtId="0" fontId="2" fillId="2" borderId="0" xfId="1" applyFont="1" applyFill="1"/>
    <xf numFmtId="4" fontId="2" fillId="2" borderId="15" xfId="1" applyNumberFormat="1" applyFont="1" applyFill="1" applyBorder="1" applyAlignment="1">
      <alignment horizontal="right"/>
    </xf>
    <xf numFmtId="0" fontId="2" fillId="3" borderId="0" xfId="1" applyFont="1" applyFill="1"/>
    <xf numFmtId="4" fontId="2" fillId="3" borderId="15" xfId="1" applyNumberFormat="1" applyFont="1" applyFill="1" applyBorder="1" applyAlignment="1">
      <alignment horizontal="right"/>
    </xf>
    <xf numFmtId="0" fontId="3" fillId="5" borderId="24" xfId="1" applyFont="1" applyFill="1" applyBorder="1"/>
    <xf numFmtId="0" fontId="3" fillId="5" borderId="25" xfId="1" applyFont="1" applyFill="1" applyBorder="1"/>
    <xf numFmtId="4" fontId="3" fillId="5" borderId="15" xfId="1" applyNumberFormat="1" applyFont="1" applyFill="1" applyBorder="1"/>
    <xf numFmtId="4" fontId="3" fillId="5" borderId="15" xfId="1" applyNumberFormat="1" applyFont="1" applyFill="1" applyBorder="1" applyAlignment="1">
      <alignment horizontal="right"/>
    </xf>
    <xf numFmtId="0" fontId="3" fillId="6" borderId="24" xfId="1" applyFont="1" applyFill="1" applyBorder="1"/>
    <xf numFmtId="0" fontId="3" fillId="6" borderId="25" xfId="1" applyFont="1" applyFill="1" applyBorder="1"/>
    <xf numFmtId="4" fontId="3" fillId="6" borderId="15" xfId="1" applyNumberFormat="1" applyFont="1" applyFill="1" applyBorder="1"/>
    <xf numFmtId="4" fontId="3" fillId="6" borderId="15" xfId="1" applyNumberFormat="1" applyFont="1" applyFill="1" applyBorder="1" applyAlignment="1">
      <alignment horizontal="right"/>
    </xf>
    <xf numFmtId="4" fontId="1" fillId="0" borderId="15" xfId="1" applyNumberFormat="1" applyFont="1" applyBorder="1" applyAlignment="1">
      <alignment horizontal="right"/>
    </xf>
    <xf numFmtId="4" fontId="4" fillId="0" borderId="15" xfId="1" applyNumberFormat="1" applyBorder="1" applyAlignment="1">
      <alignment horizontal="right"/>
    </xf>
    <xf numFmtId="0" fontId="3" fillId="5" borderId="15" xfId="1" applyFont="1" applyFill="1" applyBorder="1"/>
    <xf numFmtId="0" fontId="3" fillId="6" borderId="15" xfId="1" applyFont="1" applyFill="1" applyBorder="1"/>
    <xf numFmtId="4" fontId="45" fillId="3" borderId="15" xfId="1" applyNumberFormat="1" applyFont="1" applyFill="1" applyBorder="1" applyAlignment="1">
      <alignment horizontal="right"/>
    </xf>
    <xf numFmtId="4" fontId="46" fillId="5" borderId="15" xfId="1" applyNumberFormat="1" applyFont="1" applyFill="1" applyBorder="1"/>
    <xf numFmtId="4" fontId="1" fillId="5" borderId="15" xfId="1" applyNumberFormat="1" applyFont="1" applyFill="1" applyBorder="1" applyAlignment="1">
      <alignment horizontal="right"/>
    </xf>
    <xf numFmtId="4" fontId="46" fillId="5" borderId="15" xfId="1" applyNumberFormat="1" applyFont="1" applyFill="1" applyBorder="1" applyAlignment="1">
      <alignment horizontal="right"/>
    </xf>
    <xf numFmtId="4" fontId="46" fillId="6" borderId="15" xfId="1" applyNumberFormat="1" applyFont="1" applyFill="1" applyBorder="1"/>
    <xf numFmtId="4" fontId="1" fillId="6" borderId="15" xfId="1" applyNumberFormat="1" applyFont="1" applyFill="1" applyBorder="1" applyAlignment="1">
      <alignment horizontal="right"/>
    </xf>
    <xf numFmtId="4" fontId="46" fillId="6" borderId="15" xfId="1" applyNumberFormat="1" applyFont="1" applyFill="1" applyBorder="1" applyAlignment="1">
      <alignment horizontal="right"/>
    </xf>
    <xf numFmtId="4" fontId="45" fillId="2" borderId="15" xfId="1" applyNumberFormat="1" applyFont="1" applyFill="1" applyBorder="1" applyAlignment="1">
      <alignment horizontal="right"/>
    </xf>
    <xf numFmtId="4" fontId="1" fillId="5" borderId="15" xfId="1" applyNumberFormat="1" applyFont="1" applyFill="1" applyBorder="1"/>
    <xf numFmtId="4" fontId="1" fillId="6" borderId="15" xfId="1" applyNumberFormat="1" applyFont="1" applyFill="1" applyBorder="1"/>
    <xf numFmtId="0" fontId="3" fillId="6" borderId="15" xfId="1" applyFont="1" applyFill="1" applyBorder="1" applyAlignment="1"/>
    <xf numFmtId="0" fontId="2" fillId="2" borderId="15" xfId="1" applyFont="1" applyFill="1" applyBorder="1" applyAlignment="1">
      <alignment vertical="top"/>
    </xf>
    <xf numFmtId="0" fontId="2" fillId="2" borderId="15" xfId="1" applyFont="1" applyFill="1" applyBorder="1" applyAlignment="1">
      <alignment vertical="top" wrapText="1"/>
    </xf>
    <xf numFmtId="0" fontId="3" fillId="6" borderId="15" xfId="1" applyFont="1" applyFill="1" applyBorder="1" applyAlignment="1">
      <alignment vertical="top"/>
    </xf>
    <xf numFmtId="0" fontId="3" fillId="6" borderId="15" xfId="1" applyFont="1" applyFill="1" applyBorder="1" applyAlignment="1">
      <alignment vertical="top" wrapText="1"/>
    </xf>
    <xf numFmtId="0" fontId="3" fillId="5" borderId="15" xfId="1" applyFont="1" applyFill="1" applyBorder="1" applyAlignment="1">
      <alignment vertical="top"/>
    </xf>
    <xf numFmtId="0" fontId="3" fillId="5" borderId="15" xfId="1" applyFont="1" applyFill="1" applyBorder="1" applyAlignment="1">
      <alignment vertical="top" wrapText="1"/>
    </xf>
    <xf numFmtId="4" fontId="13" fillId="0" borderId="22" xfId="2" applyNumberFormat="1" applyFont="1" applyFill="1" applyBorder="1"/>
    <xf numFmtId="174" fontId="40" fillId="0" borderId="0" xfId="2" applyNumberFormat="1" applyFont="1"/>
    <xf numFmtId="0" fontId="47" fillId="0" borderId="0" xfId="2" applyFont="1"/>
    <xf numFmtId="4" fontId="40" fillId="0" borderId="0" xfId="2" applyNumberFormat="1" applyFont="1"/>
    <xf numFmtId="0" fontId="1" fillId="0" borderId="0" xfId="3" applyFont="1" applyFill="1"/>
    <xf numFmtId="0" fontId="17" fillId="0" borderId="0" xfId="4" applyFont="1" applyFill="1"/>
    <xf numFmtId="0" fontId="4" fillId="0" borderId="0" xfId="3" applyFont="1"/>
    <xf numFmtId="0" fontId="1" fillId="0" borderId="0" xfId="3" applyFont="1"/>
    <xf numFmtId="0" fontId="18" fillId="0" borderId="0" xfId="3" applyFont="1"/>
    <xf numFmtId="0" fontId="19" fillId="14" borderId="26" xfId="3" applyFont="1" applyFill="1" applyBorder="1" applyAlignment="1">
      <alignment horizontal="center"/>
    </xf>
    <xf numFmtId="0" fontId="48" fillId="14" borderId="26" xfId="3" applyFont="1" applyFill="1" applyBorder="1" applyAlignment="1">
      <alignment horizontal="center" wrapText="1"/>
    </xf>
    <xf numFmtId="0" fontId="48" fillId="14" borderId="27" xfId="3" applyFont="1" applyFill="1" applyBorder="1" applyAlignment="1">
      <alignment horizontal="center"/>
    </xf>
    <xf numFmtId="0" fontId="48" fillId="14" borderId="26" xfId="3" applyFont="1" applyFill="1" applyBorder="1" applyAlignment="1">
      <alignment horizontal="center"/>
    </xf>
    <xf numFmtId="0" fontId="48" fillId="14" borderId="27" xfId="3" applyFont="1" applyFill="1" applyBorder="1" applyAlignment="1">
      <alignment horizontal="center" wrapText="1"/>
    </xf>
    <xf numFmtId="0" fontId="48" fillId="14" borderId="1" xfId="3" applyFont="1" applyFill="1" applyBorder="1" applyAlignment="1">
      <alignment horizontal="center" wrapText="1"/>
    </xf>
    <xf numFmtId="0" fontId="48" fillId="14" borderId="28" xfId="3" applyFont="1" applyFill="1" applyBorder="1" applyAlignment="1">
      <alignment horizontal="left" wrapText="1"/>
    </xf>
    <xf numFmtId="0" fontId="48" fillId="14" borderId="52" xfId="3" applyFont="1" applyFill="1" applyBorder="1" applyAlignment="1">
      <alignment horizontal="center"/>
    </xf>
    <xf numFmtId="0" fontId="48" fillId="14" borderId="29" xfId="3" applyFont="1" applyFill="1" applyBorder="1" applyAlignment="1">
      <alignment horizontal="center"/>
    </xf>
    <xf numFmtId="0" fontId="48" fillId="14" borderId="30" xfId="3" applyFont="1" applyFill="1" applyBorder="1" applyAlignment="1">
      <alignment horizontal="center"/>
    </xf>
    <xf numFmtId="0" fontId="48" fillId="14" borderId="31" xfId="3" applyFont="1" applyFill="1" applyBorder="1" applyAlignment="1">
      <alignment horizontal="center" wrapText="1"/>
    </xf>
    <xf numFmtId="0" fontId="48" fillId="14" borderId="32" xfId="3" applyFont="1" applyFill="1" applyBorder="1" applyAlignment="1">
      <alignment horizontal="center" wrapText="1"/>
    </xf>
    <xf numFmtId="0" fontId="48" fillId="14" borderId="0" xfId="3" applyFont="1" applyFill="1" applyBorder="1" applyAlignment="1">
      <alignment horizontal="center" wrapText="1"/>
    </xf>
    <xf numFmtId="0" fontId="48" fillId="14" borderId="5" xfId="3" applyFont="1" applyFill="1" applyBorder="1" applyAlignment="1">
      <alignment horizontal="center" wrapText="1"/>
    </xf>
    <xf numFmtId="0" fontId="48" fillId="14" borderId="33" xfId="3" applyFont="1" applyFill="1" applyBorder="1" applyAlignment="1">
      <alignment horizontal="center" wrapText="1"/>
    </xf>
    <xf numFmtId="0" fontId="48" fillId="14" borderId="34" xfId="3" applyFont="1" applyFill="1" applyBorder="1" applyAlignment="1">
      <alignment horizontal="center" wrapText="1"/>
    </xf>
    <xf numFmtId="0" fontId="48" fillId="14" borderId="35" xfId="3" applyFont="1" applyFill="1" applyBorder="1" applyAlignment="1">
      <alignment horizontal="center" wrapText="1"/>
    </xf>
    <xf numFmtId="0" fontId="48" fillId="14" borderId="36" xfId="3" applyFont="1" applyFill="1" applyBorder="1" applyAlignment="1">
      <alignment horizontal="center" wrapText="1"/>
    </xf>
    <xf numFmtId="0" fontId="20" fillId="7" borderId="37" xfId="3" applyFont="1" applyFill="1" applyBorder="1"/>
    <xf numFmtId="0" fontId="19" fillId="7" borderId="38" xfId="3" applyFont="1" applyFill="1" applyBorder="1"/>
    <xf numFmtId="0" fontId="19" fillId="7" borderId="37" xfId="3" applyFont="1" applyFill="1" applyBorder="1"/>
    <xf numFmtId="0" fontId="20" fillId="7" borderId="37" xfId="3" applyFont="1" applyFill="1" applyBorder="1" applyAlignment="1">
      <alignment wrapText="1"/>
    </xf>
    <xf numFmtId="0" fontId="20" fillId="7" borderId="38" xfId="3" applyFont="1" applyFill="1" applyBorder="1" applyAlignment="1">
      <alignment wrapText="1"/>
    </xf>
    <xf numFmtId="4" fontId="19" fillId="7" borderId="38" xfId="3" applyNumberFormat="1" applyFont="1" applyFill="1" applyBorder="1" applyAlignment="1">
      <alignment wrapText="1"/>
    </xf>
    <xf numFmtId="0" fontId="19" fillId="8" borderId="37" xfId="3" applyFont="1" applyFill="1" applyBorder="1"/>
    <xf numFmtId="0" fontId="49" fillId="8" borderId="37" xfId="3" applyFont="1" applyFill="1" applyBorder="1"/>
    <xf numFmtId="0" fontId="20" fillId="8" borderId="37" xfId="3" applyFont="1" applyFill="1" applyBorder="1" applyAlignment="1">
      <alignment wrapText="1"/>
    </xf>
    <xf numFmtId="4" fontId="20" fillId="8" borderId="37" xfId="3" applyNumberFormat="1" applyFont="1" applyFill="1" applyBorder="1" applyAlignment="1">
      <alignment wrapText="1"/>
    </xf>
    <xf numFmtId="0" fontId="20" fillId="0" borderId="37" xfId="3" applyFont="1" applyBorder="1" applyAlignment="1">
      <alignment wrapText="1"/>
    </xf>
    <xf numFmtId="0" fontId="19" fillId="0" borderId="37" xfId="3" applyFont="1" applyBorder="1" applyAlignment="1">
      <alignment wrapText="1"/>
    </xf>
    <xf numFmtId="0" fontId="21" fillId="0" borderId="37" xfId="3" applyFont="1" applyBorder="1"/>
    <xf numFmtId="4" fontId="22" fillId="15" borderId="37" xfId="3" applyNumberFormat="1" applyFont="1" applyFill="1" applyBorder="1" applyAlignment="1">
      <alignment wrapText="1"/>
    </xf>
    <xf numFmtId="0" fontId="21" fillId="0" borderId="37" xfId="3" applyFont="1" applyBorder="1" applyAlignment="1">
      <alignment wrapText="1"/>
    </xf>
    <xf numFmtId="0" fontId="20" fillId="0" borderId="37" xfId="3" applyFont="1" applyBorder="1"/>
    <xf numFmtId="4" fontId="21" fillId="0" borderId="37" xfId="3" applyNumberFormat="1" applyFont="1" applyFill="1" applyBorder="1"/>
    <xf numFmtId="4" fontId="20" fillId="0" borderId="37" xfId="3" applyNumberFormat="1" applyFont="1" applyBorder="1"/>
    <xf numFmtId="4" fontId="4" fillId="0" borderId="0" xfId="3" applyNumberFormat="1" applyFont="1"/>
    <xf numFmtId="0" fontId="50" fillId="0" borderId="15" xfId="10" applyNumberFormat="1" applyFont="1" applyBorder="1" applyAlignment="1">
      <alignment wrapText="1"/>
    </xf>
    <xf numFmtId="0" fontId="20" fillId="0" borderId="15" xfId="10" applyNumberFormat="1" applyFont="1" applyBorder="1" applyAlignment="1">
      <alignment wrapText="1"/>
    </xf>
    <xf numFmtId="0" fontId="19" fillId="0" borderId="15" xfId="10" applyNumberFormat="1" applyFont="1" applyBorder="1" applyAlignment="1">
      <alignment wrapText="1"/>
    </xf>
    <xf numFmtId="0" fontId="49" fillId="0" borderId="37" xfId="3" applyFont="1" applyBorder="1" applyAlignment="1">
      <alignment wrapText="1"/>
    </xf>
    <xf numFmtId="4" fontId="50" fillId="0" borderId="37" xfId="3" applyNumberFormat="1" applyFont="1" applyBorder="1"/>
    <xf numFmtId="4" fontId="51" fillId="0" borderId="37" xfId="3" applyNumberFormat="1" applyFont="1" applyFill="1" applyBorder="1"/>
    <xf numFmtId="0" fontId="52" fillId="0" borderId="0" xfId="3" applyFont="1"/>
    <xf numFmtId="0" fontId="19" fillId="0" borderId="37" xfId="3" applyFont="1" applyFill="1" applyBorder="1" applyAlignment="1">
      <alignment wrapText="1"/>
    </xf>
    <xf numFmtId="0" fontId="19" fillId="0" borderId="0" xfId="3" applyFont="1" applyFill="1" applyAlignment="1">
      <alignment wrapText="1"/>
    </xf>
    <xf numFmtId="0" fontId="21" fillId="0" borderId="37" xfId="3" applyFont="1" applyFill="1" applyBorder="1" applyAlignment="1">
      <alignment wrapText="1"/>
    </xf>
    <xf numFmtId="4" fontId="20" fillId="0" borderId="37" xfId="3" applyNumberFormat="1" applyFont="1" applyFill="1" applyBorder="1"/>
    <xf numFmtId="4" fontId="20" fillId="0" borderId="37" xfId="3" applyNumberFormat="1" applyFont="1" applyBorder="1" applyAlignment="1">
      <alignment wrapText="1"/>
    </xf>
    <xf numFmtId="0" fontId="19" fillId="0" borderId="37" xfId="3" applyFont="1" applyBorder="1"/>
    <xf numFmtId="4" fontId="19" fillId="0" borderId="37" xfId="3" applyNumberFormat="1" applyFont="1" applyBorder="1"/>
    <xf numFmtId="4" fontId="21" fillId="11" borderId="37" xfId="3" applyNumberFormat="1" applyFont="1" applyFill="1" applyBorder="1"/>
    <xf numFmtId="0" fontId="20" fillId="0" borderId="37" xfId="3" applyFont="1" applyFill="1" applyBorder="1" applyAlignment="1">
      <alignment wrapText="1"/>
    </xf>
    <xf numFmtId="0" fontId="20" fillId="0" borderId="37" xfId="3" applyFont="1" applyFill="1" applyBorder="1"/>
    <xf numFmtId="0" fontId="19" fillId="0" borderId="37" xfId="3" applyFont="1" applyFill="1" applyBorder="1"/>
    <xf numFmtId="0" fontId="21" fillId="0" borderId="37" xfId="3" applyFont="1" applyFill="1" applyBorder="1"/>
    <xf numFmtId="4" fontId="19" fillId="0" borderId="37" xfId="3" applyNumberFormat="1" applyFont="1" applyFill="1" applyBorder="1"/>
    <xf numFmtId="0" fontId="19" fillId="8" borderId="37" xfId="3" applyFont="1" applyFill="1" applyBorder="1" applyAlignment="1">
      <alignment wrapText="1"/>
    </xf>
    <xf numFmtId="0" fontId="20" fillId="8" borderId="37" xfId="3" applyFont="1" applyFill="1" applyBorder="1"/>
    <xf numFmtId="0" fontId="22" fillId="8" borderId="37" xfId="3" applyFont="1" applyFill="1" applyBorder="1"/>
    <xf numFmtId="4" fontId="19" fillId="8" borderId="37" xfId="3" applyNumberFormat="1" applyFont="1" applyFill="1" applyBorder="1"/>
    <xf numFmtId="4" fontId="23" fillId="15" borderId="37" xfId="3" applyNumberFormat="1" applyFont="1" applyFill="1" applyBorder="1"/>
    <xf numFmtId="0" fontId="50" fillId="0" borderId="15" xfId="10" applyNumberFormat="1" applyFont="1" applyBorder="1"/>
    <xf numFmtId="0" fontId="19" fillId="0" borderId="15" xfId="10" applyNumberFormat="1" applyFont="1" applyBorder="1"/>
    <xf numFmtId="0" fontId="49" fillId="0" borderId="37" xfId="3" applyFont="1" applyBorder="1"/>
    <xf numFmtId="0" fontId="50" fillId="0" borderId="37" xfId="3" applyFont="1" applyBorder="1"/>
    <xf numFmtId="4" fontId="22" fillId="15" borderId="37" xfId="3" applyNumberFormat="1" applyFont="1" applyFill="1" applyBorder="1"/>
    <xf numFmtId="4" fontId="53" fillId="0" borderId="37" xfId="3" applyNumberFormat="1" applyFont="1" applyFill="1" applyBorder="1"/>
    <xf numFmtId="0" fontId="49" fillId="0" borderId="15" xfId="10" applyNumberFormat="1" applyFont="1" applyBorder="1"/>
    <xf numFmtId="4" fontId="49" fillId="0" borderId="15" xfId="10" applyNumberFormat="1" applyFont="1" applyFill="1" applyBorder="1"/>
    <xf numFmtId="4" fontId="54" fillId="16" borderId="37" xfId="3" applyNumberFormat="1" applyFont="1" applyFill="1" applyBorder="1"/>
    <xf numFmtId="0" fontId="20" fillId="0" borderId="15" xfId="10" applyNumberFormat="1" applyFont="1" applyBorder="1"/>
    <xf numFmtId="4" fontId="55" fillId="0" borderId="15" xfId="10" applyNumberFormat="1" applyFont="1" applyFill="1" applyBorder="1"/>
    <xf numFmtId="4" fontId="56" fillId="0" borderId="37" xfId="3" applyNumberFormat="1" applyFont="1" applyFill="1" applyBorder="1"/>
    <xf numFmtId="4" fontId="19" fillId="7" borderId="37" xfId="3" applyNumberFormat="1" applyFont="1" applyFill="1" applyBorder="1"/>
    <xf numFmtId="4" fontId="19" fillId="17" borderId="37" xfId="3" applyNumberFormat="1" applyFont="1" applyFill="1" applyBorder="1"/>
    <xf numFmtId="4" fontId="21" fillId="0" borderId="37" xfId="3" applyNumberFormat="1" applyFont="1" applyBorder="1"/>
    <xf numFmtId="4" fontId="21" fillId="0" borderId="37" xfId="3" applyNumberFormat="1" applyFont="1" applyFill="1" applyBorder="1" applyAlignment="1">
      <alignment horizontal="right"/>
    </xf>
    <xf numFmtId="0" fontId="13" fillId="0" borderId="37" xfId="3" applyFont="1" applyFill="1" applyBorder="1"/>
    <xf numFmtId="0" fontId="24" fillId="0" borderId="37" xfId="3" applyFont="1" applyFill="1" applyBorder="1"/>
    <xf numFmtId="0" fontId="19" fillId="7" borderId="37" xfId="3" applyFont="1" applyFill="1" applyBorder="1" applyAlignment="1">
      <alignment wrapText="1"/>
    </xf>
    <xf numFmtId="4" fontId="20" fillId="7" borderId="37" xfId="3" applyNumberFormat="1" applyFont="1" applyFill="1" applyBorder="1"/>
    <xf numFmtId="4" fontId="20" fillId="8" borderId="37" xfId="3" applyNumberFormat="1" applyFont="1" applyFill="1" applyBorder="1"/>
    <xf numFmtId="0" fontId="4" fillId="0" borderId="0" xfId="3" applyFont="1" applyFill="1"/>
    <xf numFmtId="0" fontId="57" fillId="0" borderId="37" xfId="3" applyFont="1" applyBorder="1"/>
    <xf numFmtId="0" fontId="20" fillId="0" borderId="0" xfId="3" applyFont="1"/>
    <xf numFmtId="0" fontId="20" fillId="0" borderId="39" xfId="3" applyFont="1" applyBorder="1"/>
    <xf numFmtId="0" fontId="25" fillId="0" borderId="37" xfId="3" applyFont="1" applyFill="1" applyBorder="1"/>
    <xf numFmtId="177" fontId="58" fillId="18" borderId="37" xfId="3" applyNumberFormat="1" applyFont="1" applyFill="1" applyBorder="1"/>
    <xf numFmtId="0" fontId="20" fillId="0" borderId="40" xfId="3" applyFont="1" applyBorder="1"/>
    <xf numFmtId="0" fontId="20" fillId="0" borderId="40" xfId="3" applyFont="1" applyBorder="1" applyAlignment="1">
      <alignment wrapText="1"/>
    </xf>
    <xf numFmtId="4" fontId="59" fillId="0" borderId="37" xfId="3" applyNumberFormat="1" applyFont="1" applyFill="1" applyBorder="1"/>
    <xf numFmtId="4" fontId="54" fillId="15" borderId="37" xfId="3" applyNumberFormat="1" applyFont="1" applyFill="1" applyBorder="1"/>
    <xf numFmtId="0" fontId="20" fillId="0" borderId="15" xfId="3" applyFont="1" applyBorder="1"/>
    <xf numFmtId="0" fontId="21" fillId="0" borderId="41" xfId="3" applyFont="1" applyBorder="1"/>
    <xf numFmtId="0" fontId="19" fillId="0" borderId="40" xfId="3" applyFont="1" applyBorder="1"/>
    <xf numFmtId="0" fontId="20" fillId="0" borderId="15" xfId="3" applyFont="1" applyBorder="1" applyAlignment="1">
      <alignment wrapText="1"/>
    </xf>
    <xf numFmtId="0" fontId="20" fillId="0" borderId="38" xfId="3" applyFont="1" applyBorder="1" applyAlignment="1">
      <alignment wrapText="1"/>
    </xf>
    <xf numFmtId="0" fontId="21" fillId="0" borderId="40" xfId="3" applyFont="1" applyBorder="1"/>
    <xf numFmtId="0" fontId="21" fillId="0" borderId="38" xfId="3" applyFont="1" applyBorder="1"/>
    <xf numFmtId="4" fontId="22" fillId="0" borderId="37" xfId="3" applyNumberFormat="1" applyFont="1" applyFill="1" applyBorder="1"/>
    <xf numFmtId="4" fontId="26" fillId="0" borderId="37" xfId="3" applyNumberFormat="1" applyFont="1" applyFill="1" applyBorder="1"/>
    <xf numFmtId="0" fontId="27" fillId="8" borderId="37" xfId="3" applyFont="1" applyFill="1" applyBorder="1"/>
    <xf numFmtId="0" fontId="28" fillId="8" borderId="37" xfId="3" applyFont="1" applyFill="1" applyBorder="1"/>
    <xf numFmtId="0" fontId="29" fillId="0" borderId="37" xfId="3" applyFont="1" applyBorder="1"/>
    <xf numFmtId="0" fontId="30" fillId="0" borderId="37" xfId="3" applyFont="1" applyBorder="1"/>
    <xf numFmtId="0" fontId="60" fillId="19" borderId="37" xfId="3" applyFont="1" applyFill="1" applyBorder="1"/>
    <xf numFmtId="0" fontId="61" fillId="19" borderId="37" xfId="3" applyFont="1" applyFill="1" applyBorder="1" applyAlignment="1">
      <alignment wrapText="1"/>
    </xf>
    <xf numFmtId="0" fontId="48" fillId="19" borderId="37" xfId="3" applyFont="1" applyFill="1" applyBorder="1"/>
    <xf numFmtId="0" fontId="61" fillId="19" borderId="37" xfId="3" applyFont="1" applyFill="1" applyBorder="1"/>
    <xf numFmtId="4" fontId="62" fillId="19" borderId="37" xfId="3" applyNumberFormat="1" applyFont="1" applyFill="1" applyBorder="1"/>
    <xf numFmtId="0" fontId="0" fillId="0" borderId="0" xfId="9" applyFont="1" applyAlignment="1">
      <alignment horizontal="left"/>
    </xf>
    <xf numFmtId="0" fontId="4" fillId="0" borderId="0" xfId="10" applyNumberFormat="1" applyFont="1" applyBorder="1"/>
    <xf numFmtId="0" fontId="0" fillId="0" borderId="0" xfId="10" applyNumberFormat="1" applyFont="1" applyBorder="1"/>
    <xf numFmtId="4" fontId="63" fillId="0" borderId="0" xfId="10" applyNumberFormat="1" applyFont="1" applyBorder="1"/>
    <xf numFmtId="0" fontId="18" fillId="0" borderId="0" xfId="9" applyFont="1" applyAlignment="1">
      <alignment horizontal="left"/>
    </xf>
    <xf numFmtId="4" fontId="64" fillId="0" borderId="0" xfId="10" applyNumberFormat="1" applyFont="1" applyBorder="1"/>
    <xf numFmtId="0" fontId="37" fillId="0" borderId="0" xfId="10" applyNumberFormat="1" applyFont="1"/>
    <xf numFmtId="4" fontId="65" fillId="0" borderId="0" xfId="10" applyNumberFormat="1" applyFont="1" applyBorder="1"/>
    <xf numFmtId="0" fontId="66" fillId="0" borderId="0" xfId="6" applyFont="1"/>
    <xf numFmtId="0" fontId="67" fillId="0" borderId="0" xfId="6" applyFont="1" applyAlignment="1">
      <alignment horizontal="center"/>
    </xf>
    <xf numFmtId="0" fontId="67" fillId="0" borderId="0" xfId="6" applyFont="1"/>
    <xf numFmtId="0" fontId="68" fillId="0" borderId="0" xfId="6" applyFont="1"/>
    <xf numFmtId="0" fontId="4" fillId="0" borderId="0" xfId="1" applyBorder="1"/>
    <xf numFmtId="0" fontId="69" fillId="0" borderId="15" xfId="1" applyFont="1" applyBorder="1" applyAlignment="1">
      <alignment wrapText="1"/>
    </xf>
    <xf numFmtId="4" fontId="70" fillId="0" borderId="15" xfId="1" applyNumberFormat="1" applyFont="1" applyBorder="1"/>
    <xf numFmtId="0" fontId="68" fillId="0" borderId="15" xfId="1" applyFont="1" applyBorder="1" applyAlignment="1">
      <alignment wrapText="1"/>
    </xf>
    <xf numFmtId="4" fontId="71" fillId="0" borderId="15" xfId="1" applyNumberFormat="1" applyFont="1" applyFill="1" applyBorder="1"/>
    <xf numFmtId="0" fontId="72" fillId="0" borderId="0" xfId="2" applyFont="1"/>
    <xf numFmtId="0" fontId="73" fillId="0" borderId="0" xfId="7" applyFont="1"/>
    <xf numFmtId="0" fontId="68" fillId="0" borderId="0" xfId="1" applyFont="1"/>
    <xf numFmtId="0" fontId="74" fillId="20" borderId="10" xfId="1" applyFont="1" applyFill="1" applyBorder="1"/>
    <xf numFmtId="0" fontId="69" fillId="20" borderId="11" xfId="1" applyFont="1" applyFill="1" applyBorder="1" applyAlignment="1">
      <alignment horizontal="center"/>
    </xf>
    <xf numFmtId="0" fontId="69" fillId="20" borderId="11" xfId="1" applyFont="1" applyFill="1" applyBorder="1" applyAlignment="1">
      <alignment horizontal="center" wrapText="1"/>
    </xf>
    <xf numFmtId="0" fontId="75" fillId="20" borderId="11" xfId="1" applyNumberFormat="1" applyFont="1" applyFill="1" applyBorder="1" applyAlignment="1">
      <alignment horizontal="center" wrapText="1"/>
    </xf>
    <xf numFmtId="0" fontId="75" fillId="20" borderId="12" xfId="1" applyNumberFormat="1" applyFont="1" applyFill="1" applyBorder="1" applyAlignment="1">
      <alignment horizontal="center" wrapText="1"/>
    </xf>
    <xf numFmtId="0" fontId="74" fillId="20" borderId="42" xfId="1" applyFont="1" applyFill="1" applyBorder="1"/>
    <xf numFmtId="0" fontId="69" fillId="20" borderId="43" xfId="1" applyFont="1" applyFill="1" applyBorder="1" applyAlignment="1">
      <alignment horizontal="center"/>
    </xf>
    <xf numFmtId="0" fontId="69" fillId="20" borderId="43" xfId="1" applyFont="1" applyFill="1" applyBorder="1" applyAlignment="1">
      <alignment horizontal="center" wrapText="1"/>
    </xf>
    <xf numFmtId="0" fontId="75" fillId="20" borderId="43" xfId="1" applyNumberFormat="1" applyFont="1" applyFill="1" applyBorder="1" applyAlignment="1">
      <alignment horizontal="center" wrapText="1"/>
    </xf>
    <xf numFmtId="0" fontId="75" fillId="20" borderId="44" xfId="1" applyNumberFormat="1" applyFont="1" applyFill="1" applyBorder="1" applyAlignment="1">
      <alignment horizontal="center" wrapText="1"/>
    </xf>
    <xf numFmtId="0" fontId="69" fillId="21" borderId="21" xfId="1" applyFont="1" applyFill="1" applyBorder="1"/>
    <xf numFmtId="0" fontId="69" fillId="21" borderId="22" xfId="1" applyFont="1" applyFill="1" applyBorder="1"/>
    <xf numFmtId="4" fontId="69" fillId="21" borderId="22" xfId="1" applyNumberFormat="1" applyFont="1" applyFill="1" applyBorder="1"/>
    <xf numFmtId="4" fontId="69" fillId="21" borderId="22" xfId="1" applyNumberFormat="1" applyFont="1" applyFill="1" applyBorder="1" applyAlignment="1">
      <alignment horizontal="right"/>
    </xf>
    <xf numFmtId="4" fontId="69" fillId="21" borderId="23" xfId="1" applyNumberFormat="1" applyFont="1" applyFill="1" applyBorder="1" applyAlignment="1">
      <alignment horizontal="right"/>
    </xf>
    <xf numFmtId="0" fontId="74" fillId="20" borderId="45" xfId="1" applyFont="1" applyFill="1" applyBorder="1"/>
    <xf numFmtId="0" fontId="74" fillId="20" borderId="46" xfId="1" applyFont="1" applyFill="1" applyBorder="1"/>
    <xf numFmtId="4" fontId="69" fillId="20" borderId="46" xfId="1" applyNumberFormat="1" applyFont="1" applyFill="1" applyBorder="1"/>
    <xf numFmtId="4" fontId="69" fillId="20" borderId="46" xfId="1" applyNumberFormat="1" applyFont="1" applyFill="1" applyBorder="1" applyAlignment="1">
      <alignment horizontal="right"/>
    </xf>
    <xf numFmtId="4" fontId="69" fillId="20" borderId="47" xfId="1" applyNumberFormat="1" applyFont="1" applyFill="1" applyBorder="1" applyAlignment="1">
      <alignment horizontal="right"/>
    </xf>
    <xf numFmtId="0" fontId="74" fillId="0" borderId="14" xfId="1" applyFont="1" applyFill="1" applyBorder="1"/>
    <xf numFmtId="0" fontId="74" fillId="0" borderId="15" xfId="1" applyFont="1" applyFill="1" applyBorder="1"/>
    <xf numFmtId="4" fontId="69" fillId="0" borderId="15" xfId="1" applyNumberFormat="1" applyFont="1" applyFill="1" applyBorder="1"/>
    <xf numFmtId="4" fontId="69" fillId="0" borderId="15" xfId="1" applyNumberFormat="1" applyFont="1" applyFill="1" applyBorder="1" applyAlignment="1">
      <alignment horizontal="right"/>
    </xf>
    <xf numFmtId="4" fontId="69" fillId="0" borderId="16" xfId="1" applyNumberFormat="1" applyFont="1" applyFill="1" applyBorder="1" applyAlignment="1">
      <alignment horizontal="right"/>
    </xf>
    <xf numFmtId="0" fontId="74" fillId="20" borderId="14" xfId="1" applyFont="1" applyFill="1" applyBorder="1"/>
    <xf numFmtId="0" fontId="74" fillId="20" borderId="15" xfId="1" applyFont="1" applyFill="1" applyBorder="1"/>
    <xf numFmtId="4" fontId="69" fillId="20" borderId="15" xfId="1" applyNumberFormat="1" applyFont="1" applyFill="1" applyBorder="1"/>
    <xf numFmtId="4" fontId="69" fillId="20" borderId="15" xfId="1" applyNumberFormat="1" applyFont="1" applyFill="1" applyBorder="1" applyAlignment="1">
      <alignment horizontal="right"/>
    </xf>
    <xf numFmtId="4" fontId="69" fillId="20" borderId="16" xfId="1" applyNumberFormat="1" applyFont="1" applyFill="1" applyBorder="1" applyAlignment="1">
      <alignment horizontal="right"/>
    </xf>
    <xf numFmtId="4" fontId="74" fillId="0" borderId="15" xfId="1" applyNumberFormat="1" applyFont="1" applyFill="1" applyBorder="1"/>
    <xf numFmtId="0" fontId="74" fillId="0" borderId="42" xfId="1" applyFont="1" applyFill="1" applyBorder="1"/>
    <xf numFmtId="0" fontId="74" fillId="0" borderId="43" xfId="1" applyFont="1" applyFill="1" applyBorder="1"/>
    <xf numFmtId="4" fontId="69" fillId="0" borderId="43" xfId="1" applyNumberFormat="1" applyFont="1" applyFill="1" applyBorder="1"/>
    <xf numFmtId="0" fontId="74" fillId="0" borderId="18" xfId="1" applyFont="1" applyFill="1" applyBorder="1"/>
    <xf numFmtId="0" fontId="74" fillId="0" borderId="19" xfId="1" applyFont="1" applyFill="1" applyBorder="1"/>
    <xf numFmtId="4" fontId="69" fillId="0" borderId="19" xfId="1" applyNumberFormat="1" applyFont="1" applyFill="1" applyBorder="1"/>
    <xf numFmtId="4" fontId="69" fillId="0" borderId="19" xfId="1" applyNumberFormat="1" applyFont="1" applyFill="1" applyBorder="1" applyAlignment="1">
      <alignment horizontal="right"/>
    </xf>
    <xf numFmtId="4" fontId="69" fillId="0" borderId="20" xfId="1" applyNumberFormat="1" applyFont="1" applyFill="1" applyBorder="1" applyAlignment="1">
      <alignment horizontal="right"/>
    </xf>
    <xf numFmtId="0" fontId="67" fillId="0" borderId="0" xfId="1" applyFont="1"/>
    <xf numFmtId="0" fontId="76" fillId="0" borderId="0" xfId="7" applyFont="1" applyAlignment="1"/>
    <xf numFmtId="4" fontId="69" fillId="0" borderId="0" xfId="1" applyNumberFormat="1" applyFont="1"/>
    <xf numFmtId="0" fontId="69" fillId="21" borderId="15" xfId="1" applyFont="1" applyFill="1" applyBorder="1"/>
    <xf numFmtId="4" fontId="69" fillId="21" borderId="15" xfId="1" applyNumberFormat="1" applyFont="1" applyFill="1" applyBorder="1"/>
    <xf numFmtId="0" fontId="69" fillId="0" borderId="15" xfId="1" applyFont="1" applyFill="1" applyBorder="1"/>
    <xf numFmtId="0" fontId="37" fillId="0" borderId="0" xfId="1" applyFont="1"/>
    <xf numFmtId="0" fontId="77" fillId="0" borderId="0" xfId="1" applyFont="1"/>
    <xf numFmtId="4" fontId="68" fillId="0" borderId="15" xfId="1" applyNumberFormat="1" applyFont="1" applyBorder="1"/>
    <xf numFmtId="4" fontId="69" fillId="0" borderId="15" xfId="1" applyNumberFormat="1" applyFont="1" applyBorder="1" applyAlignment="1">
      <alignment wrapText="1"/>
    </xf>
    <xf numFmtId="4" fontId="69" fillId="0" borderId="15" xfId="1" applyNumberFormat="1" applyFont="1" applyBorder="1"/>
    <xf numFmtId="0" fontId="68" fillId="0" borderId="15" xfId="1" applyFont="1" applyBorder="1"/>
    <xf numFmtId="0" fontId="69" fillId="22" borderId="15" xfId="1" applyFont="1" applyFill="1" applyBorder="1"/>
    <xf numFmtId="0" fontId="69" fillId="22" borderId="15" xfId="1" applyNumberFormat="1" applyFont="1" applyFill="1" applyBorder="1" applyAlignment="1">
      <alignment horizontal="center" wrapText="1"/>
    </xf>
    <xf numFmtId="0" fontId="75" fillId="22" borderId="15" xfId="1" applyNumberFormat="1" applyFont="1" applyFill="1" applyBorder="1" applyAlignment="1">
      <alignment horizontal="center" wrapText="1"/>
    </xf>
    <xf numFmtId="0" fontId="78" fillId="9" borderId="0" xfId="1" applyFont="1" applyFill="1"/>
    <xf numFmtId="0" fontId="69" fillId="23" borderId="15" xfId="1" applyFont="1" applyFill="1" applyBorder="1" applyAlignment="1">
      <alignment wrapText="1"/>
    </xf>
    <xf numFmtId="4" fontId="70" fillId="23" borderId="15" xfId="1" applyNumberFormat="1" applyFont="1" applyFill="1" applyBorder="1"/>
    <xf numFmtId="4" fontId="69" fillId="23" borderId="15" xfId="1" applyNumberFormat="1" applyFont="1" applyFill="1" applyBorder="1"/>
    <xf numFmtId="4" fontId="69" fillId="23" borderId="15" xfId="1" applyNumberFormat="1" applyFont="1" applyFill="1" applyBorder="1" applyAlignment="1">
      <alignment wrapText="1"/>
    </xf>
    <xf numFmtId="0" fontId="69" fillId="24" borderId="15" xfId="1" applyFont="1" applyFill="1" applyBorder="1" applyAlignment="1">
      <alignment wrapText="1"/>
    </xf>
    <xf numFmtId="4" fontId="70" fillId="24" borderId="15" xfId="1" applyNumberFormat="1" applyFont="1" applyFill="1" applyBorder="1"/>
    <xf numFmtId="4" fontId="69" fillId="24" borderId="15" xfId="1" applyNumberFormat="1" applyFont="1" applyFill="1" applyBorder="1"/>
    <xf numFmtId="4" fontId="69" fillId="24" borderId="15" xfId="1" applyNumberFormat="1" applyFont="1" applyFill="1" applyBorder="1" applyAlignment="1">
      <alignment wrapText="1"/>
    </xf>
    <xf numFmtId="4" fontId="71" fillId="0" borderId="15" xfId="1" applyNumberFormat="1" applyFont="1" applyBorder="1"/>
    <xf numFmtId="4" fontId="68" fillId="0" borderId="15" xfId="1" applyNumberFormat="1" applyFont="1" applyFill="1" applyBorder="1"/>
    <xf numFmtId="4" fontId="70" fillId="0" borderId="15" xfId="1" applyNumberFormat="1" applyFont="1" applyFill="1" applyBorder="1"/>
    <xf numFmtId="0" fontId="69" fillId="11" borderId="15" xfId="1" applyFont="1" applyFill="1" applyBorder="1" applyAlignment="1">
      <alignment wrapText="1"/>
    </xf>
    <xf numFmtId="4" fontId="70" fillId="11" borderId="15" xfId="1" applyNumberFormat="1" applyFont="1" applyFill="1" applyBorder="1"/>
    <xf numFmtId="4" fontId="69" fillId="11" borderId="15" xfId="1" applyNumberFormat="1" applyFont="1" applyFill="1" applyBorder="1"/>
    <xf numFmtId="4" fontId="69" fillId="11" borderId="15" xfId="1" applyNumberFormat="1" applyFont="1" applyFill="1" applyBorder="1" applyAlignment="1">
      <alignment wrapText="1"/>
    </xf>
    <xf numFmtId="0" fontId="68" fillId="0" borderId="0" xfId="1" applyFont="1" applyBorder="1"/>
    <xf numFmtId="0" fontId="68" fillId="0" borderId="0" xfId="1" applyFont="1" applyBorder="1" applyAlignment="1">
      <alignment wrapText="1"/>
    </xf>
    <xf numFmtId="4" fontId="71" fillId="0" borderId="0" xfId="1" applyNumberFormat="1" applyFont="1" applyBorder="1"/>
    <xf numFmtId="4" fontId="68" fillId="0" borderId="0" xfId="1" applyNumberFormat="1" applyFont="1" applyBorder="1"/>
    <xf numFmtId="4" fontId="69" fillId="0" borderId="0" xfId="1" applyNumberFormat="1" applyFont="1" applyBorder="1" applyAlignment="1">
      <alignment wrapText="1"/>
    </xf>
    <xf numFmtId="4" fontId="69" fillId="0" borderId="0" xfId="1" applyNumberFormat="1" applyFont="1" applyBorder="1"/>
    <xf numFmtId="0" fontId="78" fillId="9" borderId="15" xfId="1" applyFont="1" applyFill="1" applyBorder="1"/>
    <xf numFmtId="0" fontId="66" fillId="9" borderId="15" xfId="1" applyFont="1" applyFill="1" applyBorder="1"/>
    <xf numFmtId="0" fontId="68" fillId="0" borderId="0" xfId="1" applyFont="1" applyFill="1" applyBorder="1"/>
    <xf numFmtId="0" fontId="68" fillId="0" borderId="0" xfId="1" applyFont="1" applyFill="1" applyBorder="1" applyAlignment="1">
      <alignment wrapText="1"/>
    </xf>
    <xf numFmtId="0" fontId="67" fillId="0" borderId="0" xfId="1" applyFont="1" applyFill="1" applyBorder="1"/>
    <xf numFmtId="4" fontId="68" fillId="0" borderId="0" xfId="1" applyNumberFormat="1" applyFont="1" applyFill="1" applyBorder="1"/>
    <xf numFmtId="4" fontId="69" fillId="0" borderId="0" xfId="1" applyNumberFormat="1" applyFont="1" applyFill="1" applyBorder="1" applyAlignment="1">
      <alignment wrapText="1"/>
    </xf>
    <xf numFmtId="4" fontId="69" fillId="0" borderId="0" xfId="1" applyNumberFormat="1" applyFont="1" applyFill="1" applyBorder="1"/>
    <xf numFmtId="0" fontId="69" fillId="20" borderId="15" xfId="1" applyFont="1" applyFill="1" applyBorder="1"/>
    <xf numFmtId="0" fontId="69" fillId="20" borderId="15" xfId="1" applyFont="1" applyFill="1" applyBorder="1" applyAlignment="1">
      <alignment horizontal="center" wrapText="1"/>
    </xf>
    <xf numFmtId="0" fontId="74" fillId="20" borderId="15" xfId="0" applyFont="1" applyFill="1" applyBorder="1"/>
    <xf numFmtId="0" fontId="69" fillId="20" borderId="15" xfId="0" applyFont="1" applyFill="1" applyBorder="1" applyAlignment="1">
      <alignment horizontal="center"/>
    </xf>
    <xf numFmtId="0" fontId="69" fillId="20" borderId="15" xfId="0" applyFont="1" applyFill="1" applyBorder="1" applyAlignment="1">
      <alignment horizontal="center" wrapText="1"/>
    </xf>
    <xf numFmtId="0" fontId="69" fillId="21" borderId="15" xfId="1" applyFont="1" applyFill="1" applyBorder="1" applyAlignment="1">
      <alignment wrapText="1"/>
    </xf>
    <xf numFmtId="0" fontId="79" fillId="25" borderId="15" xfId="1" applyFont="1" applyFill="1" applyBorder="1"/>
    <xf numFmtId="4" fontId="79" fillId="25" borderId="15" xfId="1" applyNumberFormat="1" applyFont="1" applyFill="1" applyBorder="1"/>
    <xf numFmtId="0" fontId="78" fillId="2" borderId="15" xfId="1" applyFont="1" applyFill="1" applyBorder="1"/>
    <xf numFmtId="4" fontId="78" fillId="2" borderId="15" xfId="1" applyNumberFormat="1" applyFont="1" applyFill="1" applyBorder="1"/>
    <xf numFmtId="4" fontId="79" fillId="2" borderId="15" xfId="1" applyNumberFormat="1" applyFont="1" applyFill="1" applyBorder="1"/>
    <xf numFmtId="0" fontId="31" fillId="0" borderId="0" xfId="1" applyFont="1"/>
    <xf numFmtId="0" fontId="80" fillId="0" borderId="0" xfId="7" applyFont="1" applyBorder="1"/>
    <xf numFmtId="0" fontId="31" fillId="0" borderId="0" xfId="1" applyFont="1" applyBorder="1"/>
    <xf numFmtId="0" fontId="81" fillId="0" borderId="0" xfId="7" applyFont="1" applyBorder="1"/>
    <xf numFmtId="4" fontId="46" fillId="0" borderId="0" xfId="1" applyNumberFormat="1" applyFont="1" applyFill="1" applyBorder="1"/>
    <xf numFmtId="0" fontId="82" fillId="0" borderId="0" xfId="1" applyFont="1" applyFill="1" applyBorder="1"/>
    <xf numFmtId="0" fontId="43" fillId="0" borderId="0" xfId="7" applyFont="1" applyBorder="1"/>
    <xf numFmtId="0" fontId="83" fillId="0" borderId="0" xfId="6" applyFont="1"/>
    <xf numFmtId="0" fontId="84" fillId="0" borderId="0" xfId="6" applyFont="1"/>
    <xf numFmtId="0" fontId="83" fillId="0" borderId="0" xfId="1" applyFont="1"/>
    <xf numFmtId="0" fontId="69" fillId="20" borderId="15" xfId="0" applyNumberFormat="1" applyFont="1" applyFill="1" applyBorder="1" applyAlignment="1">
      <alignment horizontal="center" wrapText="1"/>
    </xf>
    <xf numFmtId="0" fontId="71" fillId="0" borderId="0" xfId="7" applyFont="1"/>
    <xf numFmtId="0" fontId="85" fillId="26" borderId="15" xfId="1" applyFont="1" applyFill="1" applyBorder="1"/>
    <xf numFmtId="0" fontId="85" fillId="26" borderId="15" xfId="1" applyFont="1" applyFill="1" applyBorder="1" applyAlignment="1">
      <alignment horizontal="center"/>
    </xf>
    <xf numFmtId="173" fontId="85" fillId="26" borderId="15" xfId="1" applyNumberFormat="1" applyFont="1" applyFill="1" applyBorder="1" applyAlignment="1">
      <alignment horizontal="center"/>
    </xf>
    <xf numFmtId="4" fontId="85" fillId="26" borderId="15" xfId="1" applyNumberFormat="1" applyFont="1" applyFill="1" applyBorder="1" applyAlignment="1">
      <alignment horizontal="center"/>
    </xf>
    <xf numFmtId="0" fontId="37" fillId="0" borderId="0" xfId="7" applyFont="1"/>
    <xf numFmtId="0" fontId="86" fillId="0" borderId="0" xfId="1" applyFont="1"/>
    <xf numFmtId="0" fontId="86" fillId="0" borderId="0" xfId="10" applyNumberFormat="1" applyFont="1"/>
    <xf numFmtId="0" fontId="87" fillId="0" borderId="0" xfId="7" applyFont="1" applyBorder="1"/>
    <xf numFmtId="0" fontId="87" fillId="0" borderId="0" xfId="7" applyFont="1"/>
    <xf numFmtId="0" fontId="68" fillId="0" borderId="0" xfId="6" applyFont="1" applyAlignment="1">
      <alignment vertical="center"/>
    </xf>
    <xf numFmtId="0" fontId="68" fillId="0" borderId="0" xfId="6" applyNumberFormat="1" applyFont="1"/>
    <xf numFmtId="0" fontId="67" fillId="0" borderId="0" xfId="6" applyFont="1" applyAlignment="1">
      <alignment vertical="center"/>
    </xf>
    <xf numFmtId="0" fontId="69" fillId="0" borderId="0" xfId="6" applyFont="1" applyAlignment="1">
      <alignment vertical="center"/>
    </xf>
    <xf numFmtId="0" fontId="66" fillId="0" borderId="0" xfId="6" applyFont="1" applyAlignment="1">
      <alignment vertical="center"/>
    </xf>
    <xf numFmtId="0" fontId="86" fillId="0" borderId="0" xfId="6" applyFont="1"/>
    <xf numFmtId="4" fontId="88" fillId="0" borderId="0" xfId="1" applyNumberFormat="1" applyFont="1"/>
    <xf numFmtId="0" fontId="88" fillId="0" borderId="0" xfId="1" applyFont="1"/>
    <xf numFmtId="0" fontId="89" fillId="0" borderId="0" xfId="6" applyFont="1"/>
    <xf numFmtId="0" fontId="39" fillId="0" borderId="0" xfId="6" applyFont="1"/>
    <xf numFmtId="0" fontId="89" fillId="27" borderId="48" xfId="6" applyFont="1" applyFill="1" applyBorder="1"/>
    <xf numFmtId="0" fontId="89" fillId="27" borderId="49" xfId="6" applyFont="1" applyFill="1" applyBorder="1"/>
    <xf numFmtId="4" fontId="89" fillId="27" borderId="49" xfId="6" applyNumberFormat="1" applyFont="1" applyFill="1" applyBorder="1" applyAlignment="1">
      <alignment horizontal="center"/>
    </xf>
    <xf numFmtId="0" fontId="89" fillId="27" borderId="49" xfId="6" applyFont="1" applyFill="1" applyBorder="1" applyAlignment="1">
      <alignment horizontal="center"/>
    </xf>
    <xf numFmtId="0" fontId="89" fillId="27" borderId="49" xfId="6" applyNumberFormat="1" applyFont="1" applyFill="1" applyBorder="1" applyAlignment="1">
      <alignment horizontal="center"/>
    </xf>
    <xf numFmtId="173" fontId="89" fillId="27" borderId="50" xfId="6" applyNumberFormat="1" applyFont="1" applyFill="1" applyBorder="1" applyAlignment="1">
      <alignment horizontal="center"/>
    </xf>
    <xf numFmtId="0" fontId="89" fillId="27" borderId="45" xfId="6" applyFont="1" applyFill="1" applyBorder="1"/>
    <xf numFmtId="0" fontId="89" fillId="27" borderId="46" xfId="6" applyFont="1" applyFill="1" applyBorder="1" applyAlignment="1">
      <alignment horizontal="center"/>
    </xf>
    <xf numFmtId="1" fontId="89" fillId="27" borderId="46" xfId="6" applyNumberFormat="1" applyFont="1" applyFill="1" applyBorder="1" applyAlignment="1">
      <alignment horizontal="center"/>
    </xf>
    <xf numFmtId="173" fontId="89" fillId="27" borderId="51" xfId="6" applyNumberFormat="1" applyFont="1" applyFill="1" applyBorder="1" applyAlignment="1">
      <alignment horizontal="center"/>
    </xf>
    <xf numFmtId="173" fontId="89" fillId="27" borderId="47" xfId="6" applyNumberFormat="1" applyFont="1" applyFill="1" applyBorder="1" applyAlignment="1">
      <alignment horizontal="center"/>
    </xf>
    <xf numFmtId="0" fontId="38" fillId="28" borderId="14" xfId="6" applyFont="1" applyFill="1" applyBorder="1" applyAlignment="1">
      <alignment horizontal="left"/>
    </xf>
    <xf numFmtId="0" fontId="38" fillId="28" borderId="15" xfId="6" applyFont="1" applyFill="1" applyBorder="1"/>
    <xf numFmtId="4" fontId="38" fillId="28" borderId="15" xfId="6" applyNumberFormat="1" applyFont="1" applyFill="1" applyBorder="1"/>
    <xf numFmtId="174" fontId="38" fillId="28" borderId="15" xfId="6" applyNumberFormat="1" applyFont="1" applyFill="1" applyBorder="1"/>
    <xf numFmtId="4" fontId="38" fillId="28" borderId="16" xfId="6" applyNumberFormat="1" applyFont="1" applyFill="1" applyBorder="1"/>
    <xf numFmtId="0" fontId="89" fillId="0" borderId="14" xfId="6" applyFont="1" applyBorder="1" applyAlignment="1">
      <alignment horizontal="left" wrapText="1"/>
    </xf>
    <xf numFmtId="0" fontId="89" fillId="0" borderId="15" xfId="6" applyFont="1" applyBorder="1" applyAlignment="1">
      <alignment wrapText="1"/>
    </xf>
    <xf numFmtId="4" fontId="89" fillId="0" borderId="15" xfId="6" applyNumberFormat="1" applyFont="1" applyBorder="1" applyAlignment="1">
      <alignment wrapText="1"/>
    </xf>
    <xf numFmtId="4" fontId="89" fillId="0" borderId="15" xfId="6" applyNumberFormat="1" applyFont="1" applyFill="1" applyBorder="1"/>
    <xf numFmtId="4" fontId="89" fillId="0" borderId="16" xfId="6" applyNumberFormat="1" applyFont="1" applyBorder="1" applyAlignment="1">
      <alignment wrapText="1"/>
    </xf>
    <xf numFmtId="4" fontId="86" fillId="0" borderId="15" xfId="6" applyNumberFormat="1" applyFont="1" applyBorder="1" applyAlignment="1">
      <alignment wrapText="1"/>
    </xf>
    <xf numFmtId="4" fontId="86" fillId="0" borderId="15" xfId="6" applyNumberFormat="1" applyFont="1" applyFill="1" applyBorder="1"/>
    <xf numFmtId="4" fontId="86" fillId="0" borderId="16" xfId="6" applyNumberFormat="1" applyFont="1" applyBorder="1" applyAlignment="1">
      <alignment wrapText="1"/>
    </xf>
    <xf numFmtId="0" fontId="86" fillId="0" borderId="14" xfId="6" applyFont="1" applyBorder="1" applyAlignment="1">
      <alignment horizontal="left" wrapText="1"/>
    </xf>
    <xf numFmtId="0" fontId="86" fillId="0" borderId="15" xfId="6" applyFont="1" applyBorder="1" applyAlignment="1">
      <alignment wrapText="1"/>
    </xf>
    <xf numFmtId="0" fontId="38" fillId="28" borderId="14" xfId="6" applyFont="1" applyFill="1" applyBorder="1" applyAlignment="1">
      <alignment horizontal="left" wrapText="1"/>
    </xf>
    <xf numFmtId="0" fontId="38" fillId="28" borderId="15" xfId="6" applyFont="1" applyFill="1" applyBorder="1" applyAlignment="1">
      <alignment wrapText="1"/>
    </xf>
    <xf numFmtId="4" fontId="38" fillId="28" borderId="15" xfId="6" applyNumberFormat="1" applyFont="1" applyFill="1" applyBorder="1" applyAlignment="1">
      <alignment wrapText="1"/>
    </xf>
    <xf numFmtId="4" fontId="38" fillId="28" borderId="16" xfId="6" applyNumberFormat="1" applyFont="1" applyFill="1" applyBorder="1" applyAlignment="1">
      <alignment wrapText="1"/>
    </xf>
    <xf numFmtId="4" fontId="89" fillId="0" borderId="15" xfId="6" applyNumberFormat="1" applyFont="1" applyFill="1" applyBorder="1" applyAlignment="1">
      <alignment wrapText="1"/>
    </xf>
    <xf numFmtId="4" fontId="89" fillId="0" borderId="16" xfId="6" applyNumberFormat="1" applyFont="1" applyFill="1" applyBorder="1" applyAlignment="1">
      <alignment wrapText="1"/>
    </xf>
    <xf numFmtId="4" fontId="86" fillId="0" borderId="15" xfId="1" applyNumberFormat="1" applyFont="1" applyBorder="1"/>
    <xf numFmtId="0" fontId="86" fillId="0" borderId="18" xfId="1" applyFont="1" applyBorder="1"/>
    <xf numFmtId="0" fontId="86" fillId="0" borderId="19" xfId="1" applyFont="1" applyBorder="1" applyAlignment="1">
      <alignment wrapText="1"/>
    </xf>
    <xf numFmtId="4" fontId="86" fillId="0" borderId="19" xfId="1" applyNumberFormat="1" applyFont="1" applyBorder="1"/>
    <xf numFmtId="4" fontId="89" fillId="0" borderId="19" xfId="6" applyNumberFormat="1" applyFont="1" applyFill="1" applyBorder="1" applyAlignment="1">
      <alignment wrapText="1"/>
    </xf>
    <xf numFmtId="4" fontId="89" fillId="0" borderId="20" xfId="6" applyNumberFormat="1" applyFont="1" applyFill="1" applyBorder="1" applyAlignment="1">
      <alignment wrapText="1"/>
    </xf>
    <xf numFmtId="4" fontId="39" fillId="0" borderId="0" xfId="6" applyNumberFormat="1" applyFont="1"/>
    <xf numFmtId="4" fontId="86" fillId="0" borderId="0" xfId="6" applyNumberFormat="1" applyFont="1"/>
    <xf numFmtId="4" fontId="89" fillId="0" borderId="15" xfId="1" applyNumberFormat="1" applyFont="1" applyBorder="1" applyAlignment="1">
      <alignment wrapText="1"/>
    </xf>
    <xf numFmtId="4" fontId="89" fillId="0" borderId="15" xfId="1" applyNumberFormat="1" applyFont="1" applyBorder="1"/>
    <xf numFmtId="4" fontId="86" fillId="0" borderId="15" xfId="1" applyNumberFormat="1" applyFont="1" applyBorder="1" applyAlignment="1">
      <alignment wrapText="1"/>
    </xf>
    <xf numFmtId="4" fontId="86" fillId="0" borderId="19" xfId="1" applyNumberFormat="1" applyFont="1" applyBorder="1" applyAlignment="1">
      <alignment wrapText="1"/>
    </xf>
    <xf numFmtId="0" fontId="39" fillId="0" borderId="0" xfId="6" applyFont="1" applyBorder="1" applyAlignment="1">
      <alignment horizontal="left" wrapText="1"/>
    </xf>
    <xf numFmtId="0" fontId="39" fillId="0" borderId="0" xfId="6" applyFont="1" applyBorder="1" applyAlignment="1">
      <alignment wrapText="1"/>
    </xf>
    <xf numFmtId="4" fontId="39" fillId="0" borderId="0" xfId="1" applyNumberFormat="1" applyFont="1" applyBorder="1" applyAlignment="1">
      <alignment wrapText="1"/>
    </xf>
    <xf numFmtId="4" fontId="88" fillId="0" borderId="0" xfId="6" applyNumberFormat="1" applyFont="1" applyFill="1" applyBorder="1" applyAlignment="1">
      <alignment wrapText="1"/>
    </xf>
    <xf numFmtId="4" fontId="88" fillId="0" borderId="0" xfId="6" applyNumberFormat="1" applyFont="1" applyBorder="1" applyAlignment="1">
      <alignment wrapText="1"/>
    </xf>
    <xf numFmtId="0" fontId="89" fillId="0" borderId="14" xfId="1" applyFont="1" applyBorder="1"/>
    <xf numFmtId="0" fontId="89" fillId="0" borderId="15" xfId="1" applyFont="1" applyBorder="1"/>
    <xf numFmtId="0" fontId="86" fillId="0" borderId="14" xfId="1" applyFont="1" applyBorder="1"/>
    <xf numFmtId="0" fontId="86" fillId="0" borderId="15" xfId="1" applyFont="1" applyBorder="1" applyAlignment="1">
      <alignment wrapText="1"/>
    </xf>
    <xf numFmtId="0" fontId="86" fillId="0" borderId="15" xfId="1" applyFont="1" applyBorder="1"/>
    <xf numFmtId="0" fontId="89" fillId="0" borderId="15" xfId="6" applyFont="1" applyBorder="1" applyAlignment="1">
      <alignment horizontal="left" wrapText="1"/>
    </xf>
    <xf numFmtId="0" fontId="89" fillId="0" borderId="0" xfId="6" applyFont="1" applyBorder="1"/>
    <xf numFmtId="0" fontId="86" fillId="0" borderId="0" xfId="6" applyFont="1" applyBorder="1"/>
    <xf numFmtId="4" fontId="86" fillId="0" borderId="0" xfId="6" applyNumberFormat="1" applyFont="1" applyBorder="1"/>
    <xf numFmtId="4" fontId="89" fillId="0" borderId="19" xfId="6" applyNumberFormat="1" applyFont="1" applyBorder="1" applyAlignment="1">
      <alignment wrapText="1"/>
    </xf>
    <xf numFmtId="4" fontId="89" fillId="0" borderId="20" xfId="6" applyNumberFormat="1" applyFont="1" applyBorder="1" applyAlignment="1">
      <alignment wrapText="1"/>
    </xf>
    <xf numFmtId="0" fontId="86" fillId="0" borderId="18" xfId="6" applyFont="1" applyBorder="1" applyAlignment="1">
      <alignment horizontal="left" wrapText="1"/>
    </xf>
    <xf numFmtId="0" fontId="89" fillId="0" borderId="19" xfId="6" applyFont="1" applyBorder="1" applyAlignment="1">
      <alignment wrapText="1"/>
    </xf>
    <xf numFmtId="4" fontId="86" fillId="0" borderId="19" xfId="6" applyNumberFormat="1" applyFont="1" applyBorder="1" applyAlignment="1">
      <alignment wrapText="1"/>
    </xf>
    <xf numFmtId="0" fontId="86" fillId="0" borderId="0" xfId="6" applyFont="1" applyBorder="1" applyAlignment="1">
      <alignment horizontal="left" wrapText="1"/>
    </xf>
    <xf numFmtId="0" fontId="89" fillId="0" borderId="0" xfId="6" applyFont="1" applyBorder="1" applyAlignment="1">
      <alignment wrapText="1"/>
    </xf>
    <xf numFmtId="4" fontId="86" fillId="0" borderId="0" xfId="6" applyNumberFormat="1" applyFont="1" applyBorder="1" applyAlignment="1">
      <alignment wrapText="1"/>
    </xf>
    <xf numFmtId="4" fontId="89" fillId="0" borderId="0" xfId="6" applyNumberFormat="1" applyFont="1" applyFill="1" applyBorder="1" applyAlignment="1">
      <alignment wrapText="1"/>
    </xf>
    <xf numFmtId="0" fontId="86" fillId="0" borderId="14" xfId="1" applyFont="1" applyBorder="1" applyAlignment="1">
      <alignment horizontal="left"/>
    </xf>
    <xf numFmtId="4" fontId="88" fillId="28" borderId="15" xfId="6" applyNumberFormat="1" applyFont="1" applyFill="1" applyBorder="1" applyAlignment="1">
      <alignment wrapText="1"/>
    </xf>
    <xf numFmtId="0" fontId="4" fillId="0" borderId="0" xfId="6" applyFont="1" applyAlignment="1">
      <alignment horizontal="center"/>
    </xf>
    <xf numFmtId="0" fontId="18" fillId="0" borderId="0" xfId="9" applyFont="1" applyFill="1" applyAlignment="1">
      <alignment horizontal="left"/>
    </xf>
    <xf numFmtId="0" fontId="18" fillId="0" borderId="0" xfId="1" applyFont="1" applyAlignment="1">
      <alignment vertical="center"/>
    </xf>
    <xf numFmtId="0" fontId="8" fillId="0" borderId="0" xfId="0" applyFont="1"/>
    <xf numFmtId="0" fontId="18" fillId="0" borderId="0" xfId="1" applyFont="1" applyAlignment="1">
      <alignment horizontal="left"/>
    </xf>
    <xf numFmtId="0" fontId="34" fillId="0" borderId="0" xfId="1" applyFont="1"/>
    <xf numFmtId="0" fontId="35" fillId="0" borderId="0" xfId="1" applyFont="1" applyAlignment="1">
      <alignment horizontal="left"/>
    </xf>
    <xf numFmtId="0" fontId="35" fillId="0" borderId="0" xfId="1" applyFont="1"/>
    <xf numFmtId="0" fontId="34" fillId="0" borderId="0" xfId="1" applyFont="1" applyAlignment="1"/>
    <xf numFmtId="0" fontId="90" fillId="0" borderId="0" xfId="1" applyFont="1"/>
    <xf numFmtId="0" fontId="18" fillId="0" borderId="15" xfId="1" applyFont="1" applyBorder="1" applyAlignment="1">
      <alignment horizontal="center"/>
    </xf>
    <xf numFmtId="0" fontId="18" fillId="0" borderId="15" xfId="1" applyFont="1" applyBorder="1" applyAlignment="1">
      <alignment horizontal="center" wrapText="1"/>
    </xf>
    <xf numFmtId="0" fontId="34" fillId="0" borderId="15" xfId="1" applyFont="1" applyBorder="1" applyAlignment="1">
      <alignment horizontal="center" wrapText="1"/>
    </xf>
    <xf numFmtId="4" fontId="34" fillId="0" borderId="15" xfId="1" applyNumberFormat="1" applyFont="1" applyBorder="1"/>
    <xf numFmtId="0" fontId="34" fillId="0" borderId="15" xfId="1" applyFont="1" applyBorder="1"/>
    <xf numFmtId="0" fontId="34" fillId="0" borderId="15" xfId="1" applyFont="1" applyBorder="1" applyAlignment="1">
      <alignment wrapText="1"/>
    </xf>
    <xf numFmtId="0" fontId="34" fillId="0" borderId="15" xfId="1" applyFont="1" applyBorder="1" applyAlignment="1">
      <alignment horizontal="center"/>
    </xf>
    <xf numFmtId="14" fontId="34" fillId="0" borderId="15" xfId="1" applyNumberFormat="1" applyFont="1" applyBorder="1"/>
    <xf numFmtId="0" fontId="52" fillId="0" borderId="0" xfId="1" applyFont="1"/>
    <xf numFmtId="0" fontId="18" fillId="0" borderId="15" xfId="1" applyFont="1" applyBorder="1"/>
    <xf numFmtId="4" fontId="18" fillId="0" borderId="15" xfId="1" applyNumberFormat="1" applyFont="1" applyBorder="1"/>
    <xf numFmtId="0" fontId="90" fillId="0" borderId="0" xfId="1" applyFont="1" applyAlignment="1">
      <alignment wrapText="1"/>
    </xf>
    <xf numFmtId="4" fontId="90" fillId="0" borderId="0" xfId="1" applyNumberFormat="1" applyFont="1"/>
    <xf numFmtId="0" fontId="1" fillId="0" borderId="0" xfId="1" applyFont="1" applyAlignment="1"/>
    <xf numFmtId="0" fontId="35" fillId="0" borderId="0" xfId="1" applyFont="1" applyAlignment="1"/>
    <xf numFmtId="0" fontId="91" fillId="0" borderId="0" xfId="1" applyFont="1" applyAlignment="1"/>
    <xf numFmtId="4" fontId="69" fillId="0" borderId="46" xfId="1" applyNumberFormat="1" applyFont="1" applyFill="1" applyBorder="1" applyAlignment="1">
      <alignment horizontal="right"/>
    </xf>
    <xf numFmtId="4" fontId="69" fillId="0" borderId="47" xfId="1" applyNumberFormat="1" applyFont="1" applyFill="1" applyBorder="1" applyAlignment="1">
      <alignment horizontal="right"/>
    </xf>
    <xf numFmtId="0" fontId="4" fillId="0" borderId="0" xfId="7" applyFont="1" applyBorder="1" applyAlignment="1">
      <alignment horizontal="center"/>
    </xf>
    <xf numFmtId="0" fontId="4" fillId="0" borderId="0" xfId="3" applyFont="1" applyBorder="1" applyAlignment="1">
      <alignment horizontal="center"/>
    </xf>
  </cellXfs>
  <cellStyles count="11">
    <cellStyle name="Normalno" xfId="0" builtinId="0"/>
    <cellStyle name="Normalno 2" xfId="1"/>
    <cellStyle name="Normalno 2 2" xfId="2"/>
    <cellStyle name="Normalno 2 2 2" xfId="3"/>
    <cellStyle name="Normalno 2 3" xfId="4"/>
    <cellStyle name="Normalno 3 2" xfId="5"/>
    <cellStyle name="Normalno 4" xfId="6"/>
    <cellStyle name="Normalno 5" xfId="7"/>
    <cellStyle name="Obično_1. REBALANS 2011  cijeli" xfId="8"/>
    <cellStyle name="TableStyleLight1" xfId="9"/>
    <cellStyle name="TableStyleLight1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workbookViewId="0">
      <selection activeCell="A3" sqref="A3"/>
    </sheetView>
  </sheetViews>
  <sheetFormatPr defaultColWidth="8.7109375" defaultRowHeight="15" x14ac:dyDescent="0.25"/>
  <cols>
    <col min="1" max="1" width="15.7109375" style="4" customWidth="1"/>
    <col min="2" max="2" width="44.42578125" style="4" customWidth="1"/>
    <col min="3" max="3" width="13.28515625" style="4" customWidth="1"/>
    <col min="4" max="4" width="14.28515625" style="4" customWidth="1"/>
    <col min="5" max="5" width="12.7109375" style="4" bestFit="1" customWidth="1"/>
    <col min="6" max="6" width="9" style="4" customWidth="1"/>
    <col min="7" max="7" width="9.140625" style="4" customWidth="1"/>
    <col min="8" max="11" width="8.7109375" style="4"/>
    <col min="12" max="12" width="11.5703125" style="4" customWidth="1"/>
    <col min="13" max="13" width="10.42578125" style="4" bestFit="1" customWidth="1"/>
    <col min="14" max="14" width="10.85546875" style="4" bestFit="1" customWidth="1"/>
    <col min="15" max="16384" width="8.7109375" style="4"/>
  </cols>
  <sheetData>
    <row r="1" spans="1:21" x14ac:dyDescent="0.25">
      <c r="A1" s="6" t="s">
        <v>772</v>
      </c>
      <c r="B1" s="6"/>
      <c r="C1" s="6"/>
      <c r="D1" s="6"/>
      <c r="E1" s="72"/>
      <c r="F1" s="72"/>
      <c r="G1" s="72"/>
      <c r="H1" s="72"/>
      <c r="I1" s="3"/>
      <c r="J1" s="3"/>
    </row>
    <row r="2" spans="1:21" x14ac:dyDescent="0.25">
      <c r="A2" s="106" t="s">
        <v>1145</v>
      </c>
      <c r="B2" s="6"/>
      <c r="C2" s="6"/>
      <c r="D2" s="6"/>
      <c r="E2" s="72"/>
      <c r="F2" s="72"/>
      <c r="G2" s="72"/>
      <c r="H2" s="72"/>
      <c r="I2" s="3"/>
      <c r="J2" s="3"/>
    </row>
    <row r="3" spans="1:21" x14ac:dyDescent="0.25">
      <c r="A3" s="6" t="s">
        <v>1146</v>
      </c>
      <c r="B3" s="6"/>
      <c r="C3" s="6"/>
      <c r="D3" s="6"/>
      <c r="E3" s="72"/>
      <c r="F3" s="72"/>
      <c r="G3" s="72"/>
      <c r="H3" s="72"/>
      <c r="I3" s="3"/>
      <c r="J3" s="3"/>
    </row>
    <row r="4" spans="1:21" x14ac:dyDescent="0.25">
      <c r="A4" s="5"/>
      <c r="B4" s="6"/>
      <c r="C4" s="6"/>
      <c r="D4" s="6"/>
      <c r="E4" s="7"/>
    </row>
    <row r="5" spans="1:21" ht="15.75" x14ac:dyDescent="0.25">
      <c r="A5" s="8"/>
      <c r="B5" s="9" t="s">
        <v>452</v>
      </c>
      <c r="C5" s="10"/>
      <c r="D5" s="10"/>
    </row>
    <row r="6" spans="1:21" ht="15.75" x14ac:dyDescent="0.25">
      <c r="A6" s="8"/>
      <c r="B6" s="9" t="s">
        <v>453</v>
      </c>
      <c r="C6" s="11"/>
      <c r="D6" s="11"/>
    </row>
    <row r="7" spans="1:21" x14ac:dyDescent="0.25">
      <c r="A7" s="8"/>
      <c r="B7" s="12"/>
      <c r="C7" s="12"/>
      <c r="D7" s="13"/>
      <c r="E7" s="14"/>
      <c r="F7" s="14"/>
      <c r="G7" s="14"/>
      <c r="H7" s="14"/>
    </row>
    <row r="8" spans="1:21" x14ac:dyDescent="0.25">
      <c r="A8" s="8"/>
      <c r="B8" s="12"/>
      <c r="C8" s="15" t="s">
        <v>454</v>
      </c>
      <c r="D8" s="12"/>
    </row>
    <row r="9" spans="1:21" x14ac:dyDescent="0.25">
      <c r="A9" s="16" t="s">
        <v>455</v>
      </c>
      <c r="B9" s="12"/>
      <c r="C9" s="12"/>
      <c r="D9" s="12"/>
      <c r="I9" s="14"/>
      <c r="J9" s="14"/>
      <c r="K9" s="14"/>
    </row>
    <row r="10" spans="1:21" x14ac:dyDescent="0.25">
      <c r="A10" s="17"/>
      <c r="B10" s="7"/>
      <c r="C10" s="7"/>
      <c r="D10" s="7"/>
      <c r="E10" s="7"/>
      <c r="F10" s="7"/>
      <c r="G10" s="7"/>
      <c r="H10" s="7"/>
      <c r="I10" s="14"/>
      <c r="J10" s="18"/>
      <c r="K10" s="14"/>
      <c r="L10" s="19"/>
      <c r="M10" s="19"/>
      <c r="N10" s="19"/>
    </row>
    <row r="11" spans="1:21" ht="15.75" thickBot="1" x14ac:dyDescent="0.3">
      <c r="A11" s="17" t="s">
        <v>456</v>
      </c>
      <c r="B11" s="7"/>
      <c r="C11" s="7"/>
      <c r="D11" s="20"/>
      <c r="E11" s="21"/>
      <c r="F11" s="20"/>
      <c r="G11" s="7"/>
      <c r="H11" s="7"/>
      <c r="L11" s="19"/>
      <c r="M11" s="19"/>
      <c r="N11" s="19"/>
    </row>
    <row r="12" spans="1:21" x14ac:dyDescent="0.25">
      <c r="A12" s="22"/>
      <c r="B12" s="23"/>
      <c r="C12" s="24" t="s">
        <v>457</v>
      </c>
      <c r="D12" s="24" t="s">
        <v>458</v>
      </c>
      <c r="E12" s="24" t="s">
        <v>457</v>
      </c>
      <c r="F12" s="25" t="s">
        <v>459</v>
      </c>
      <c r="G12" s="26" t="s">
        <v>459</v>
      </c>
      <c r="H12" s="7"/>
      <c r="L12" s="19"/>
      <c r="M12" s="19"/>
      <c r="N12" s="19"/>
    </row>
    <row r="13" spans="1:21" ht="15.75" thickBot="1" x14ac:dyDescent="0.3">
      <c r="A13" s="27"/>
      <c r="B13" s="28"/>
      <c r="C13" s="29" t="s">
        <v>460</v>
      </c>
      <c r="D13" s="29" t="s">
        <v>461</v>
      </c>
      <c r="E13" s="29" t="s">
        <v>462</v>
      </c>
      <c r="F13" s="30" t="s">
        <v>463</v>
      </c>
      <c r="G13" s="31" t="s">
        <v>464</v>
      </c>
      <c r="H13" s="7"/>
      <c r="L13" s="19"/>
      <c r="M13" s="19"/>
      <c r="N13" s="19"/>
    </row>
    <row r="14" spans="1:21" ht="15.75" thickBot="1" x14ac:dyDescent="0.3">
      <c r="A14" s="17" t="s">
        <v>465</v>
      </c>
      <c r="B14" s="17"/>
      <c r="C14" s="17"/>
      <c r="D14" s="17"/>
      <c r="E14" s="17"/>
      <c r="F14" s="17"/>
      <c r="G14" s="17"/>
      <c r="H14" s="7"/>
      <c r="L14" s="19"/>
      <c r="M14" s="19"/>
      <c r="N14" s="19"/>
    </row>
    <row r="15" spans="1:21" x14ac:dyDescent="0.25">
      <c r="A15" s="32">
        <v>6</v>
      </c>
      <c r="B15" s="33" t="s">
        <v>466</v>
      </c>
      <c r="C15" s="34">
        <v>79439058.200000003</v>
      </c>
      <c r="D15" s="35">
        <v>91243632.849999994</v>
      </c>
      <c r="E15" s="34">
        <v>86691491.5</v>
      </c>
      <c r="F15" s="36">
        <f>SUM(E15/C15*100)</f>
        <v>109.12955599466056</v>
      </c>
      <c r="G15" s="37">
        <f>SUM(E15/D15*100)</f>
        <v>95.011003828087937</v>
      </c>
      <c r="H15" s="7"/>
      <c r="L15" s="38"/>
      <c r="M15" s="39"/>
      <c r="N15" s="39"/>
      <c r="O15" s="40"/>
      <c r="P15" s="40"/>
      <c r="Q15" s="40"/>
      <c r="R15" s="40"/>
      <c r="S15" s="41"/>
      <c r="T15" s="41"/>
      <c r="U15" s="41"/>
    </row>
    <row r="16" spans="1:21" x14ac:dyDescent="0.25">
      <c r="A16" s="42">
        <v>7</v>
      </c>
      <c r="B16" s="43" t="s">
        <v>467</v>
      </c>
      <c r="C16" s="44">
        <v>1850748.63</v>
      </c>
      <c r="D16" s="45">
        <v>751500</v>
      </c>
      <c r="E16" s="44">
        <v>713684.17</v>
      </c>
      <c r="F16" s="46">
        <f>SUM(E16/C16*100)</f>
        <v>38.561918049346339</v>
      </c>
      <c r="G16" s="47">
        <f>SUM(E16/D16*100)</f>
        <v>94.967953426480378</v>
      </c>
      <c r="H16" s="7"/>
      <c r="L16" s="48"/>
      <c r="M16" s="39"/>
      <c r="N16" s="39"/>
      <c r="O16" s="40"/>
      <c r="P16" s="40"/>
      <c r="Q16" s="40"/>
      <c r="R16" s="40"/>
      <c r="S16" s="41"/>
      <c r="T16" s="41"/>
      <c r="U16" s="41"/>
    </row>
    <row r="17" spans="1:21" x14ac:dyDescent="0.25">
      <c r="A17" s="42">
        <v>3</v>
      </c>
      <c r="B17" s="43" t="s">
        <v>468</v>
      </c>
      <c r="C17" s="44">
        <v>56503555.840000004</v>
      </c>
      <c r="D17" s="45">
        <v>62988950.159999996</v>
      </c>
      <c r="E17" s="44">
        <v>61098905.619999997</v>
      </c>
      <c r="F17" s="46">
        <f>SUM(E17/C17*100)</f>
        <v>108.13285059972605</v>
      </c>
      <c r="G17" s="47">
        <f>SUM(E17/D17*100)</f>
        <v>96.999403014022235</v>
      </c>
      <c r="H17" s="7"/>
      <c r="L17" s="49"/>
      <c r="M17" s="39"/>
      <c r="N17" s="39"/>
      <c r="O17" s="40"/>
      <c r="P17" s="40"/>
      <c r="Q17" s="40"/>
      <c r="R17" s="40"/>
      <c r="S17" s="41"/>
      <c r="T17" s="41"/>
      <c r="U17" s="41"/>
    </row>
    <row r="18" spans="1:21" x14ac:dyDescent="0.25">
      <c r="A18" s="42">
        <v>4</v>
      </c>
      <c r="B18" s="43" t="s">
        <v>469</v>
      </c>
      <c r="C18" s="44">
        <v>15523571</v>
      </c>
      <c r="D18" s="45">
        <v>37587041.939999998</v>
      </c>
      <c r="E18" s="44">
        <v>25215790.5</v>
      </c>
      <c r="F18" s="46">
        <f>SUM(E18/C18*100)</f>
        <v>162.43550211481625</v>
      </c>
      <c r="G18" s="47">
        <f>SUM(E18/D18*100)</f>
        <v>67.086392539886049</v>
      </c>
      <c r="H18" s="7"/>
      <c r="L18" s="48"/>
      <c r="M18" s="39"/>
      <c r="N18" s="39"/>
      <c r="O18" s="40"/>
      <c r="P18" s="40"/>
      <c r="Q18" s="40"/>
      <c r="R18" s="40"/>
      <c r="S18" s="41"/>
      <c r="T18" s="41"/>
      <c r="U18" s="41"/>
    </row>
    <row r="19" spans="1:21" ht="15.75" thickBot="1" x14ac:dyDescent="0.3">
      <c r="A19" s="50"/>
      <c r="B19" s="51" t="s">
        <v>470</v>
      </c>
      <c r="C19" s="52">
        <f>SUM(C15:C16,-C17,-C18)</f>
        <v>9262679.9899999946</v>
      </c>
      <c r="D19" s="53">
        <f>SUM(D15:D16,-D17,-D18)</f>
        <v>-8580859.25</v>
      </c>
      <c r="E19" s="52">
        <f>SUM(E15:E16,-E17,-E18)</f>
        <v>1090479.5500000045</v>
      </c>
      <c r="F19" s="54"/>
      <c r="G19" s="55"/>
      <c r="H19" s="7"/>
      <c r="L19" s="48"/>
      <c r="M19" s="39"/>
      <c r="N19" s="39"/>
      <c r="O19" s="40"/>
      <c r="P19" s="40"/>
      <c r="Q19" s="40"/>
      <c r="R19" s="40"/>
      <c r="S19" s="41"/>
      <c r="T19" s="41"/>
      <c r="U19" s="41"/>
    </row>
    <row r="20" spans="1:21" x14ac:dyDescent="0.25">
      <c r="A20" s="7"/>
      <c r="B20" s="7"/>
      <c r="C20" s="7"/>
      <c r="D20" s="7"/>
      <c r="E20" s="7"/>
      <c r="F20" s="56"/>
      <c r="G20" s="56"/>
      <c r="H20" s="7"/>
      <c r="L20" s="48"/>
      <c r="M20" s="39"/>
      <c r="N20" s="39"/>
      <c r="O20" s="40"/>
      <c r="P20" s="40"/>
      <c r="Q20" s="40"/>
      <c r="R20" s="40"/>
      <c r="S20" s="41"/>
      <c r="T20" s="41"/>
      <c r="U20" s="41"/>
    </row>
    <row r="21" spans="1:21" ht="15.75" thickBot="1" x14ac:dyDescent="0.3">
      <c r="A21" s="17" t="s">
        <v>471</v>
      </c>
      <c r="B21" s="17"/>
      <c r="C21" s="17"/>
      <c r="D21" s="17"/>
      <c r="E21" s="17"/>
      <c r="F21" s="57"/>
      <c r="G21" s="57"/>
      <c r="H21" s="7"/>
      <c r="L21" s="48"/>
      <c r="M21" s="39"/>
      <c r="N21" s="39"/>
      <c r="O21" s="40"/>
      <c r="P21" s="40"/>
      <c r="Q21" s="40"/>
      <c r="R21" s="40"/>
      <c r="S21" s="41"/>
      <c r="T21" s="41"/>
      <c r="U21" s="41"/>
    </row>
    <row r="22" spans="1:21" x14ac:dyDescent="0.25">
      <c r="A22" s="58">
        <v>8</v>
      </c>
      <c r="B22" s="59" t="s">
        <v>472</v>
      </c>
      <c r="C22" s="60">
        <v>137558.07</v>
      </c>
      <c r="D22" s="60">
        <v>5604000</v>
      </c>
      <c r="E22" s="60">
        <v>5555456.04</v>
      </c>
      <c r="F22" s="36">
        <f>SUM(E22/C22*100)</f>
        <v>4038.6260435320155</v>
      </c>
      <c r="G22" s="37"/>
      <c r="H22" s="7"/>
      <c r="L22" s="41"/>
      <c r="M22" s="40"/>
      <c r="N22" s="40"/>
      <c r="O22" s="40"/>
      <c r="P22" s="40"/>
      <c r="Q22" s="40"/>
      <c r="R22" s="40"/>
      <c r="S22" s="41"/>
      <c r="T22" s="41"/>
      <c r="U22" s="41"/>
    </row>
    <row r="23" spans="1:21" x14ac:dyDescent="0.25">
      <c r="A23" s="61">
        <v>5</v>
      </c>
      <c r="B23" s="62" t="s">
        <v>473</v>
      </c>
      <c r="C23" s="63">
        <v>7182122.3399999999</v>
      </c>
      <c r="D23" s="63">
        <v>9190216</v>
      </c>
      <c r="E23" s="63">
        <v>9163464.4199999999</v>
      </c>
      <c r="F23" s="46">
        <f>SUM(E23/C23*100)</f>
        <v>127.58713909626887</v>
      </c>
      <c r="G23" s="47">
        <f>SUM(E23/D23*100)</f>
        <v>99.708912391177748</v>
      </c>
      <c r="H23" s="7"/>
      <c r="L23" s="41"/>
      <c r="M23" s="40"/>
      <c r="N23" s="40"/>
      <c r="O23" s="40"/>
      <c r="P23" s="40"/>
      <c r="Q23" s="40"/>
      <c r="R23" s="40"/>
      <c r="S23" s="41"/>
      <c r="T23" s="41"/>
      <c r="U23" s="41"/>
    </row>
    <row r="24" spans="1:21" ht="15.75" thickBot="1" x14ac:dyDescent="0.3">
      <c r="A24" s="64"/>
      <c r="B24" s="65" t="s">
        <v>474</v>
      </c>
      <c r="C24" s="66">
        <f>SUM(C22,-C23)</f>
        <v>-7044564.2699999996</v>
      </c>
      <c r="D24" s="66">
        <f>SUM(D22,-D23)</f>
        <v>-3586216</v>
      </c>
      <c r="E24" s="66">
        <f>SUM(E22,-E23)</f>
        <v>-3608008.38</v>
      </c>
      <c r="F24" s="54">
        <f>SUM(E24/C24*100)</f>
        <v>51.216913377667296</v>
      </c>
      <c r="G24" s="55">
        <f>SUM(E24/D24*100)</f>
        <v>100.60767059206694</v>
      </c>
      <c r="H24" s="7"/>
      <c r="L24" s="41"/>
      <c r="M24" s="40"/>
      <c r="N24" s="40"/>
      <c r="O24" s="40"/>
      <c r="P24" s="40"/>
      <c r="Q24" s="40"/>
      <c r="R24" s="40"/>
      <c r="S24" s="41"/>
      <c r="T24" s="41"/>
      <c r="U24" s="41"/>
    </row>
    <row r="25" spans="1:21" x14ac:dyDescent="0.25">
      <c r="A25" s="7"/>
      <c r="B25" s="7"/>
      <c r="C25" s="7"/>
      <c r="D25" s="7"/>
      <c r="E25" s="7"/>
      <c r="F25" s="56"/>
      <c r="G25" s="56"/>
      <c r="H25" s="7"/>
      <c r="L25" s="41"/>
      <c r="M25" s="40"/>
      <c r="N25" s="40"/>
      <c r="O25" s="40"/>
      <c r="P25" s="40"/>
      <c r="Q25" s="40"/>
      <c r="R25" s="40"/>
      <c r="S25" s="41"/>
      <c r="T25" s="41"/>
      <c r="U25" s="41"/>
    </row>
    <row r="26" spans="1:21" ht="15.75" thickBot="1" x14ac:dyDescent="0.3">
      <c r="A26" s="17" t="s">
        <v>475</v>
      </c>
      <c r="B26" s="17"/>
      <c r="C26" s="17"/>
      <c r="D26" s="17"/>
      <c r="E26" s="17"/>
      <c r="F26" s="57"/>
      <c r="G26" s="57"/>
      <c r="H26" s="7"/>
      <c r="L26" s="41"/>
      <c r="M26" s="40"/>
      <c r="N26" s="40"/>
      <c r="O26" s="40"/>
      <c r="P26" s="40"/>
      <c r="Q26" s="40"/>
      <c r="R26" s="40"/>
      <c r="S26" s="41"/>
      <c r="T26" s="41"/>
      <c r="U26" s="41"/>
    </row>
    <row r="27" spans="1:21" ht="15.75" thickBot="1" x14ac:dyDescent="0.3">
      <c r="A27" s="67">
        <v>9</v>
      </c>
      <c r="B27" s="68" t="s">
        <v>476</v>
      </c>
      <c r="C27" s="146">
        <v>3625515.56</v>
      </c>
      <c r="D27" s="146">
        <v>5856897.29</v>
      </c>
      <c r="E27" s="69">
        <v>5846432.3600000003</v>
      </c>
      <c r="F27" s="70">
        <v>0</v>
      </c>
      <c r="G27" s="71">
        <v>0</v>
      </c>
      <c r="H27" s="7"/>
      <c r="L27" s="41"/>
      <c r="M27" s="40"/>
      <c r="N27" s="40"/>
      <c r="O27" s="40"/>
      <c r="P27" s="40"/>
      <c r="Q27" s="40"/>
      <c r="R27" s="40"/>
      <c r="S27" s="41"/>
      <c r="T27" s="41"/>
      <c r="U27" s="41"/>
    </row>
    <row r="28" spans="1:21" x14ac:dyDescent="0.25">
      <c r="A28" s="7"/>
      <c r="B28" s="7"/>
      <c r="C28" s="72"/>
      <c r="D28" s="72"/>
      <c r="E28" s="72"/>
      <c r="F28" s="73"/>
      <c r="G28" s="73"/>
      <c r="H28" s="7"/>
      <c r="L28" s="41"/>
      <c r="M28" s="40"/>
      <c r="N28" s="40"/>
      <c r="O28" s="40"/>
      <c r="P28" s="40"/>
      <c r="Q28" s="40"/>
      <c r="R28" s="40"/>
      <c r="S28" s="41"/>
      <c r="T28" s="41"/>
      <c r="U28" s="41"/>
    </row>
    <row r="29" spans="1:21" ht="15.75" thickBot="1" x14ac:dyDescent="0.3">
      <c r="A29" s="17" t="s">
        <v>477</v>
      </c>
      <c r="B29" s="17"/>
      <c r="C29" s="74"/>
      <c r="D29" s="74"/>
      <c r="E29" s="74"/>
      <c r="F29" s="75"/>
      <c r="G29" s="75"/>
      <c r="H29" s="7"/>
      <c r="L29" s="41"/>
      <c r="M29" s="40"/>
      <c r="N29" s="40"/>
      <c r="O29" s="40"/>
      <c r="P29" s="40"/>
      <c r="Q29" s="40"/>
      <c r="R29" s="40"/>
      <c r="S29" s="41"/>
      <c r="T29" s="41"/>
      <c r="U29" s="41"/>
    </row>
    <row r="30" spans="1:21" ht="15.75" thickBot="1" x14ac:dyDescent="0.3">
      <c r="A30" s="76"/>
      <c r="B30" s="17"/>
      <c r="C30" s="146">
        <f>SUM(C19,C24,C27)</f>
        <v>5843631.2799999956</v>
      </c>
      <c r="D30" s="146">
        <f>SUM(D19,D24,D27)</f>
        <v>-6310177.96</v>
      </c>
      <c r="E30" s="69">
        <f>SUM(E19,E24,E27)</f>
        <v>3328903.5300000049</v>
      </c>
      <c r="F30" s="70"/>
      <c r="G30" s="71"/>
      <c r="H30" s="7"/>
      <c r="L30" s="41"/>
      <c r="M30" s="40"/>
      <c r="N30" s="40"/>
      <c r="O30" s="40"/>
      <c r="P30" s="40"/>
      <c r="Q30" s="40"/>
      <c r="R30" s="40"/>
      <c r="S30" s="41"/>
      <c r="T30" s="41"/>
      <c r="U30" s="41"/>
    </row>
    <row r="31" spans="1:21" x14ac:dyDescent="0.25">
      <c r="A31" s="7"/>
      <c r="F31" s="147"/>
      <c r="G31" s="147"/>
      <c r="H31" s="3"/>
      <c r="I31" s="3"/>
      <c r="J31" s="3"/>
      <c r="K31" s="3"/>
      <c r="L31" s="148"/>
      <c r="M31" s="40"/>
      <c r="N31" s="40"/>
      <c r="O31" s="40"/>
      <c r="P31" s="40"/>
      <c r="Q31" s="40"/>
      <c r="R31" s="40"/>
      <c r="S31" s="41"/>
      <c r="T31" s="41"/>
      <c r="U31" s="41"/>
    </row>
    <row r="32" spans="1:21" x14ac:dyDescent="0.25">
      <c r="A32" s="7"/>
      <c r="F32" s="147"/>
      <c r="G32" s="147"/>
      <c r="H32" s="3"/>
      <c r="I32" s="3"/>
      <c r="J32" s="3"/>
      <c r="K32" s="3"/>
      <c r="L32" s="148"/>
      <c r="M32" s="40"/>
      <c r="N32" s="40"/>
      <c r="O32" s="40"/>
      <c r="P32" s="40"/>
      <c r="Q32" s="40"/>
      <c r="R32" s="40"/>
      <c r="S32" s="41"/>
      <c r="T32" s="41"/>
      <c r="U32" s="41"/>
    </row>
    <row r="33" spans="1:18" x14ac:dyDescent="0.25">
      <c r="A33" s="7"/>
      <c r="F33" s="3"/>
      <c r="G33" s="3"/>
      <c r="H33" s="3"/>
      <c r="I33" s="3"/>
      <c r="J33" s="3"/>
      <c r="K33" s="3"/>
      <c r="L33" s="3"/>
      <c r="M33" s="77"/>
      <c r="N33" s="77"/>
      <c r="O33" s="77"/>
      <c r="P33" s="77"/>
      <c r="Q33" s="77"/>
      <c r="R33" s="77"/>
    </row>
    <row r="34" spans="1:18" x14ac:dyDescent="0.25">
      <c r="A34" s="7"/>
      <c r="F34" s="3"/>
      <c r="G34" s="3"/>
      <c r="H34" s="3"/>
      <c r="I34" s="3"/>
      <c r="J34" s="3"/>
      <c r="K34" s="3"/>
      <c r="L34" s="3"/>
      <c r="M34" s="77"/>
      <c r="N34" s="77"/>
      <c r="O34" s="77"/>
      <c r="P34" s="77"/>
      <c r="Q34" s="77"/>
      <c r="R34" s="77"/>
    </row>
    <row r="35" spans="1:18" x14ac:dyDescent="0.25">
      <c r="A35" s="7"/>
      <c r="F35" s="149"/>
      <c r="G35" s="3"/>
      <c r="H35" s="3"/>
      <c r="I35" s="3"/>
      <c r="J35" s="3"/>
      <c r="K35" s="3"/>
      <c r="L35" s="3"/>
      <c r="M35" s="77"/>
      <c r="N35" s="77"/>
      <c r="O35" s="77"/>
      <c r="P35" s="77"/>
      <c r="Q35" s="77"/>
      <c r="R35" s="77"/>
    </row>
    <row r="36" spans="1:18" x14ac:dyDescent="0.25">
      <c r="A36" s="7"/>
      <c r="F36" s="149"/>
      <c r="G36" s="3"/>
      <c r="H36" s="3"/>
      <c r="I36" s="3"/>
      <c r="J36" s="3"/>
      <c r="K36" s="3"/>
      <c r="L36" s="3"/>
    </row>
    <row r="37" spans="1:18" x14ac:dyDescent="0.25">
      <c r="F37" s="149"/>
      <c r="G37" s="3"/>
      <c r="H37" s="3"/>
      <c r="I37" s="3"/>
      <c r="J37" s="3"/>
      <c r="K37" s="3"/>
      <c r="L37" s="3"/>
    </row>
    <row r="38" spans="1:18" x14ac:dyDescent="0.25">
      <c r="F38" s="149"/>
      <c r="G38" s="3"/>
      <c r="H38" s="3"/>
      <c r="I38" s="3"/>
      <c r="J38" s="3"/>
      <c r="K38" s="3"/>
      <c r="L38" s="3"/>
    </row>
    <row r="39" spans="1:18" x14ac:dyDescent="0.25">
      <c r="F39" s="149"/>
      <c r="G39" s="3"/>
      <c r="H39" s="3"/>
      <c r="I39" s="3"/>
      <c r="J39" s="3"/>
      <c r="K39" s="3"/>
      <c r="L39" s="3"/>
    </row>
    <row r="40" spans="1:18" x14ac:dyDescent="0.25">
      <c r="F40" s="3"/>
      <c r="G40" s="3"/>
      <c r="H40" s="3"/>
      <c r="I40" s="3"/>
      <c r="J40" s="3"/>
      <c r="K40" s="3"/>
      <c r="L40" s="3"/>
    </row>
    <row r="41" spans="1:18" x14ac:dyDescent="0.25">
      <c r="F41" s="3"/>
      <c r="G41" s="3"/>
      <c r="H41" s="3"/>
      <c r="I41" s="3"/>
      <c r="J41" s="3"/>
      <c r="K41" s="3"/>
      <c r="L41" s="3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1"/>
  <sheetViews>
    <sheetView topLeftCell="A199" workbookViewId="0">
      <selection activeCell="B1" sqref="B1"/>
    </sheetView>
  </sheetViews>
  <sheetFormatPr defaultRowHeight="12.75" x14ac:dyDescent="0.2"/>
  <cols>
    <col min="1" max="1" width="7.85546875" style="1" customWidth="1"/>
    <col min="2" max="2" width="59.140625" style="1" customWidth="1"/>
    <col min="3" max="3" width="13" style="1" customWidth="1"/>
    <col min="4" max="5" width="12.7109375" style="1" bestFit="1" customWidth="1"/>
    <col min="6" max="6" width="9.7109375" style="1" bestFit="1" customWidth="1"/>
    <col min="7" max="7" width="8.5703125" style="1" bestFit="1" customWidth="1"/>
    <col min="8" max="8" width="9.140625" style="1"/>
    <col min="9" max="9" width="11.7109375" style="1" bestFit="1" customWidth="1"/>
    <col min="10" max="10" width="13.7109375" style="1" customWidth="1"/>
    <col min="11" max="11" width="11.7109375" style="1" bestFit="1" customWidth="1"/>
    <col min="12" max="12" width="9.42578125" style="1" bestFit="1" customWidth="1"/>
    <col min="13" max="13" width="9.28515625" style="1" bestFit="1" customWidth="1"/>
    <col min="14" max="16384" width="9.140625" style="1"/>
  </cols>
  <sheetData>
    <row r="1" spans="1:9" ht="15" x14ac:dyDescent="0.25">
      <c r="A1" s="88"/>
      <c r="B1" s="89" t="s">
        <v>773</v>
      </c>
    </row>
    <row r="2" spans="1:9" x14ac:dyDescent="0.2">
      <c r="A2" s="90" t="s">
        <v>781</v>
      </c>
      <c r="B2" s="90"/>
    </row>
    <row r="3" spans="1:9" x14ac:dyDescent="0.2">
      <c r="A3" s="90" t="s">
        <v>774</v>
      </c>
      <c r="B3" s="90"/>
    </row>
    <row r="4" spans="1:9" ht="21" x14ac:dyDescent="0.35">
      <c r="A4" s="91" t="s">
        <v>456</v>
      </c>
      <c r="B4" s="92"/>
    </row>
    <row r="5" spans="1:9" ht="36" x14ac:dyDescent="0.2">
      <c r="A5" s="337" t="s">
        <v>0</v>
      </c>
      <c r="B5" s="337" t="s">
        <v>1</v>
      </c>
      <c r="C5" s="338" t="s">
        <v>2</v>
      </c>
      <c r="D5" s="338" t="s">
        <v>3</v>
      </c>
      <c r="E5" s="338" t="s">
        <v>4</v>
      </c>
      <c r="F5" s="339" t="s">
        <v>376</v>
      </c>
      <c r="G5" s="339" t="s">
        <v>377</v>
      </c>
    </row>
    <row r="6" spans="1:9" x14ac:dyDescent="0.2">
      <c r="A6" s="340" t="s">
        <v>465</v>
      </c>
      <c r="B6" s="340"/>
      <c r="C6" s="340"/>
      <c r="D6" s="340"/>
      <c r="E6" s="340"/>
      <c r="F6" s="340"/>
      <c r="G6" s="340"/>
    </row>
    <row r="7" spans="1:9" x14ac:dyDescent="0.2">
      <c r="A7" s="341" t="s">
        <v>478</v>
      </c>
      <c r="B7" s="341" t="s">
        <v>466</v>
      </c>
      <c r="C7" s="342">
        <f>SUM(C8+C24+C40+C48+C60+C66)</f>
        <v>79439058.200000003</v>
      </c>
      <c r="D7" s="343">
        <v>91243632.849999994</v>
      </c>
      <c r="E7" s="343">
        <v>86691491.5</v>
      </c>
      <c r="F7" s="344">
        <f>SUM(E7/C7*100)</f>
        <v>109.12955599466056</v>
      </c>
      <c r="G7" s="343">
        <f>SUM(E7/D7*100)</f>
        <v>95.011003828087937</v>
      </c>
    </row>
    <row r="8" spans="1:9" x14ac:dyDescent="0.2">
      <c r="A8" s="345" t="s">
        <v>479</v>
      </c>
      <c r="B8" s="345" t="s">
        <v>480</v>
      </c>
      <c r="C8" s="346">
        <f>SUM(C9+C16+C19+C22)</f>
        <v>44533484.219999999</v>
      </c>
      <c r="D8" s="347">
        <v>42161000</v>
      </c>
      <c r="E8" s="347">
        <v>43647306.460000001</v>
      </c>
      <c r="F8" s="348">
        <f t="shared" ref="F8:F65" si="0">SUM(E8/C8*100)</f>
        <v>98.010086622411606</v>
      </c>
      <c r="G8" s="347">
        <f>SUM(E8/D8*100)</f>
        <v>103.52531121178342</v>
      </c>
    </row>
    <row r="9" spans="1:9" x14ac:dyDescent="0.2">
      <c r="A9" s="279" t="s">
        <v>481</v>
      </c>
      <c r="B9" s="279" t="s">
        <v>482</v>
      </c>
      <c r="C9" s="335">
        <v>21541259.030000001</v>
      </c>
      <c r="D9" s="335">
        <v>20473000</v>
      </c>
      <c r="E9" s="335">
        <v>20373548.420000002</v>
      </c>
      <c r="F9" s="334">
        <f t="shared" si="0"/>
        <v>94.57919052747215</v>
      </c>
      <c r="G9" s="335">
        <f>SUM(E9/D9*100)</f>
        <v>99.51423054755044</v>
      </c>
    </row>
    <row r="10" spans="1:9" ht="15" customHeight="1" x14ac:dyDescent="0.2">
      <c r="A10" s="336" t="s">
        <v>483</v>
      </c>
      <c r="B10" s="281" t="s">
        <v>484</v>
      </c>
      <c r="C10" s="333">
        <v>14148835.130000001</v>
      </c>
      <c r="D10" s="336" t="s">
        <v>14</v>
      </c>
      <c r="E10" s="333">
        <v>12945343.9</v>
      </c>
      <c r="F10" s="334">
        <f t="shared" si="0"/>
        <v>91.494061391328117</v>
      </c>
      <c r="G10" s="335"/>
      <c r="I10" s="83"/>
    </row>
    <row r="11" spans="1:9" ht="12.75" customHeight="1" x14ac:dyDescent="0.2">
      <c r="A11" s="336" t="s">
        <v>485</v>
      </c>
      <c r="B11" s="281" t="s">
        <v>486</v>
      </c>
      <c r="C11" s="333">
        <v>3367011.6</v>
      </c>
      <c r="D11" s="336" t="s">
        <v>14</v>
      </c>
      <c r="E11" s="333">
        <v>3712307.23</v>
      </c>
      <c r="F11" s="334">
        <f t="shared" si="0"/>
        <v>110.25525513485015</v>
      </c>
      <c r="G11" s="335"/>
    </row>
    <row r="12" spans="1:9" ht="13.5" customHeight="1" x14ac:dyDescent="0.2">
      <c r="A12" s="336" t="s">
        <v>487</v>
      </c>
      <c r="B12" s="281" t="s">
        <v>488</v>
      </c>
      <c r="C12" s="333">
        <v>3210980.45</v>
      </c>
      <c r="D12" s="336" t="s">
        <v>14</v>
      </c>
      <c r="E12" s="333">
        <v>3843730.48</v>
      </c>
      <c r="F12" s="334">
        <f t="shared" si="0"/>
        <v>119.70582007124958</v>
      </c>
      <c r="G12" s="335"/>
    </row>
    <row r="13" spans="1:9" x14ac:dyDescent="0.2">
      <c r="A13" s="336" t="s">
        <v>489</v>
      </c>
      <c r="B13" s="281" t="s">
        <v>490</v>
      </c>
      <c r="C13" s="333">
        <v>1158792.81</v>
      </c>
      <c r="D13" s="336" t="s">
        <v>14</v>
      </c>
      <c r="E13" s="333">
        <v>1221777.01</v>
      </c>
      <c r="F13" s="334">
        <f t="shared" si="0"/>
        <v>105.43532885745121</v>
      </c>
      <c r="G13" s="335"/>
    </row>
    <row r="14" spans="1:9" ht="25.5" x14ac:dyDescent="0.2">
      <c r="A14" s="336" t="s">
        <v>491</v>
      </c>
      <c r="B14" s="281" t="s">
        <v>492</v>
      </c>
      <c r="C14" s="333">
        <v>11031.33</v>
      </c>
      <c r="D14" s="336" t="s">
        <v>14</v>
      </c>
      <c r="E14" s="333">
        <v>22878.080000000002</v>
      </c>
      <c r="F14" s="334">
        <f t="shared" si="0"/>
        <v>207.39185574178273</v>
      </c>
      <c r="G14" s="335"/>
    </row>
    <row r="15" spans="1:9" ht="16.5" customHeight="1" x14ac:dyDescent="0.2">
      <c r="A15" s="336" t="s">
        <v>493</v>
      </c>
      <c r="B15" s="281" t="s">
        <v>494</v>
      </c>
      <c r="C15" s="333">
        <v>-355392.29</v>
      </c>
      <c r="D15" s="336" t="s">
        <v>14</v>
      </c>
      <c r="E15" s="333">
        <v>-1372488.28</v>
      </c>
      <c r="F15" s="334">
        <f t="shared" si="0"/>
        <v>386.1896610081215</v>
      </c>
      <c r="G15" s="335"/>
    </row>
    <row r="16" spans="1:9" x14ac:dyDescent="0.2">
      <c r="A16" s="279" t="s">
        <v>495</v>
      </c>
      <c r="B16" s="279" t="s">
        <v>496</v>
      </c>
      <c r="C16" s="335">
        <v>20082675.719999999</v>
      </c>
      <c r="D16" s="335">
        <v>19760000</v>
      </c>
      <c r="E16" s="335">
        <v>21034911.07</v>
      </c>
      <c r="F16" s="334">
        <f t="shared" si="0"/>
        <v>104.74157608914476</v>
      </c>
      <c r="G16" s="335">
        <f>SUM(E16/D16*100)</f>
        <v>106.45197909919028</v>
      </c>
    </row>
    <row r="17" spans="1:12" ht="15" customHeight="1" x14ac:dyDescent="0.2">
      <c r="A17" s="336" t="s">
        <v>497</v>
      </c>
      <c r="B17" s="281" t="s">
        <v>498</v>
      </c>
      <c r="C17" s="333">
        <v>11083598.51</v>
      </c>
      <c r="D17" s="336" t="s">
        <v>14</v>
      </c>
      <c r="E17" s="333">
        <v>10339778.630000001</v>
      </c>
      <c r="F17" s="334">
        <f t="shared" si="0"/>
        <v>93.289003753348709</v>
      </c>
      <c r="G17" s="335"/>
    </row>
    <row r="18" spans="1:12" x14ac:dyDescent="0.2">
      <c r="A18" s="336" t="s">
        <v>499</v>
      </c>
      <c r="B18" s="281" t="s">
        <v>500</v>
      </c>
      <c r="C18" s="333">
        <v>8999077.2100000009</v>
      </c>
      <c r="D18" s="336" t="s">
        <v>14</v>
      </c>
      <c r="E18" s="333">
        <v>10695132.439999999</v>
      </c>
      <c r="F18" s="334">
        <f t="shared" si="0"/>
        <v>118.84699053493284</v>
      </c>
      <c r="G18" s="335"/>
    </row>
    <row r="19" spans="1:12" x14ac:dyDescent="0.2">
      <c r="A19" s="279" t="s">
        <v>501</v>
      </c>
      <c r="B19" s="279" t="s">
        <v>502</v>
      </c>
      <c r="C19" s="335">
        <v>2500440.7400000002</v>
      </c>
      <c r="D19" s="335">
        <v>1918000</v>
      </c>
      <c r="E19" s="335">
        <v>1989700.72</v>
      </c>
      <c r="F19" s="334">
        <f t="shared" si="0"/>
        <v>79.574000222056839</v>
      </c>
      <c r="G19" s="335">
        <f>SUM(E19/D19*100)</f>
        <v>103.73830656934307</v>
      </c>
    </row>
    <row r="20" spans="1:12" x14ac:dyDescent="0.2">
      <c r="A20" s="336" t="s">
        <v>503</v>
      </c>
      <c r="B20" s="281" t="s">
        <v>504</v>
      </c>
      <c r="C20" s="333">
        <v>1816194.83</v>
      </c>
      <c r="D20" s="336" t="s">
        <v>14</v>
      </c>
      <c r="E20" s="333">
        <v>1737820</v>
      </c>
      <c r="F20" s="334">
        <f t="shared" si="0"/>
        <v>95.684668367875474</v>
      </c>
      <c r="G20" s="335"/>
    </row>
    <row r="21" spans="1:12" ht="15.75" customHeight="1" x14ac:dyDescent="0.2">
      <c r="A21" s="336" t="s">
        <v>505</v>
      </c>
      <c r="B21" s="281" t="s">
        <v>506</v>
      </c>
      <c r="C21" s="333">
        <v>684245.91</v>
      </c>
      <c r="D21" s="336" t="s">
        <v>14</v>
      </c>
      <c r="E21" s="333">
        <v>251880.72</v>
      </c>
      <c r="F21" s="334">
        <f t="shared" si="0"/>
        <v>36.811432310936283</v>
      </c>
      <c r="G21" s="335"/>
    </row>
    <row r="22" spans="1:12" x14ac:dyDescent="0.2">
      <c r="A22" s="279" t="s">
        <v>507</v>
      </c>
      <c r="B22" s="279" t="s">
        <v>508</v>
      </c>
      <c r="C22" s="335">
        <v>409108.73</v>
      </c>
      <c r="D22" s="335">
        <v>10000</v>
      </c>
      <c r="E22" s="335">
        <v>249146.25</v>
      </c>
      <c r="F22" s="334">
        <f t="shared" si="0"/>
        <v>60.899763737625449</v>
      </c>
      <c r="G22" s="335">
        <f>SUM(E22/D22*100)</f>
        <v>2491.4625000000001</v>
      </c>
    </row>
    <row r="23" spans="1:12" x14ac:dyDescent="0.2">
      <c r="A23" s="336" t="s">
        <v>509</v>
      </c>
      <c r="B23" s="281" t="s">
        <v>510</v>
      </c>
      <c r="C23" s="333">
        <v>409108.73</v>
      </c>
      <c r="D23" s="336" t="s">
        <v>14</v>
      </c>
      <c r="E23" s="333">
        <v>249146.25</v>
      </c>
      <c r="F23" s="334">
        <f t="shared" si="0"/>
        <v>60.899763737625449</v>
      </c>
      <c r="G23" s="335"/>
    </row>
    <row r="24" spans="1:12" x14ac:dyDescent="0.2">
      <c r="A24" s="345" t="s">
        <v>511</v>
      </c>
      <c r="B24" s="345" t="s">
        <v>512</v>
      </c>
      <c r="C24" s="346">
        <f>SUM(C25+C28+C31+C34+C37)</f>
        <v>3476489.35</v>
      </c>
      <c r="D24" s="347">
        <v>6462614.1100000003</v>
      </c>
      <c r="E24" s="347">
        <v>7970272.1600000001</v>
      </c>
      <c r="F24" s="348">
        <f t="shared" si="0"/>
        <v>229.26209050518162</v>
      </c>
      <c r="G24" s="347">
        <f>SUM(E24/D24*100)</f>
        <v>123.32891960340177</v>
      </c>
      <c r="I24" s="87"/>
      <c r="J24" s="87"/>
      <c r="K24" s="87"/>
      <c r="L24" s="87"/>
    </row>
    <row r="25" spans="1:12" x14ac:dyDescent="0.2">
      <c r="A25" s="279" t="s">
        <v>513</v>
      </c>
      <c r="B25" s="279" t="s">
        <v>514</v>
      </c>
      <c r="C25" s="335">
        <v>75662</v>
      </c>
      <c r="D25" s="335">
        <v>792500</v>
      </c>
      <c r="E25" s="335">
        <v>1748471.37</v>
      </c>
      <c r="F25" s="334">
        <f t="shared" si="0"/>
        <v>2310.8976368586609</v>
      </c>
      <c r="G25" s="335">
        <f>SUM(E25/D25*100)</f>
        <v>220.62730220820191</v>
      </c>
    </row>
    <row r="26" spans="1:12" x14ac:dyDescent="0.2">
      <c r="A26" s="336" t="s">
        <v>515</v>
      </c>
      <c r="B26" s="281" t="s">
        <v>516</v>
      </c>
      <c r="C26" s="333">
        <v>75662</v>
      </c>
      <c r="D26" s="336" t="s">
        <v>14</v>
      </c>
      <c r="E26" s="333">
        <v>1033187.62</v>
      </c>
      <c r="F26" s="334">
        <f t="shared" si="0"/>
        <v>1365.5304115672332</v>
      </c>
      <c r="G26" s="335"/>
    </row>
    <row r="27" spans="1:12" x14ac:dyDescent="0.2">
      <c r="A27" s="336" t="s">
        <v>517</v>
      </c>
      <c r="B27" s="281" t="s">
        <v>518</v>
      </c>
      <c r="C27" s="349">
        <v>0</v>
      </c>
      <c r="D27" s="336" t="s">
        <v>14</v>
      </c>
      <c r="E27" s="333">
        <v>715283.75</v>
      </c>
      <c r="F27" s="334">
        <v>0</v>
      </c>
      <c r="G27" s="335"/>
    </row>
    <row r="28" spans="1:12" x14ac:dyDescent="0.2">
      <c r="A28" s="279" t="s">
        <v>519</v>
      </c>
      <c r="B28" s="279" t="s">
        <v>520</v>
      </c>
      <c r="C28" s="335">
        <f>SUM(C29:C30)</f>
        <v>766727.95</v>
      </c>
      <c r="D28" s="335">
        <v>1904100</v>
      </c>
      <c r="E28" s="335">
        <v>1970119.9</v>
      </c>
      <c r="F28" s="334">
        <f t="shared" si="0"/>
        <v>256.95162149755987</v>
      </c>
      <c r="G28" s="335">
        <f>SUM(E28/D28*100)</f>
        <v>103.46724961924268</v>
      </c>
    </row>
    <row r="29" spans="1:12" x14ac:dyDescent="0.2">
      <c r="A29" s="336" t="s">
        <v>521</v>
      </c>
      <c r="B29" s="281" t="s">
        <v>522</v>
      </c>
      <c r="C29" s="350">
        <v>112407.95</v>
      </c>
      <c r="D29" s="336" t="s">
        <v>14</v>
      </c>
      <c r="E29" s="333">
        <v>358784.51</v>
      </c>
      <c r="F29" s="334">
        <f t="shared" si="0"/>
        <v>319.18072520671359</v>
      </c>
      <c r="G29" s="335"/>
    </row>
    <row r="30" spans="1:12" ht="12.75" customHeight="1" x14ac:dyDescent="0.2">
      <c r="A30" s="336" t="s">
        <v>523</v>
      </c>
      <c r="B30" s="281" t="s">
        <v>524</v>
      </c>
      <c r="C30" s="350">
        <v>654320</v>
      </c>
      <c r="D30" s="336" t="s">
        <v>14</v>
      </c>
      <c r="E30" s="333">
        <v>1611335.39</v>
      </c>
      <c r="F30" s="334">
        <f t="shared" si="0"/>
        <v>246.26106339405794</v>
      </c>
      <c r="G30" s="335"/>
    </row>
    <row r="31" spans="1:12" ht="17.25" customHeight="1" x14ac:dyDescent="0.2">
      <c r="A31" s="279" t="s">
        <v>525</v>
      </c>
      <c r="B31" s="279" t="s">
        <v>526</v>
      </c>
      <c r="C31" s="308">
        <v>1566177.27</v>
      </c>
      <c r="D31" s="335">
        <v>1764003</v>
      </c>
      <c r="E31" s="335">
        <v>1728478.09</v>
      </c>
      <c r="F31" s="334">
        <f t="shared" si="0"/>
        <v>110.36286396877667</v>
      </c>
      <c r="G31" s="335">
        <f>SUM(E31/D31*100)</f>
        <v>97.986119638118524</v>
      </c>
    </row>
    <row r="32" spans="1:12" ht="13.5" customHeight="1" x14ac:dyDescent="0.2">
      <c r="A32" s="336" t="s">
        <v>527</v>
      </c>
      <c r="B32" s="281" t="s">
        <v>528</v>
      </c>
      <c r="C32" s="350">
        <v>1014790.27</v>
      </c>
      <c r="D32" s="336" t="s">
        <v>14</v>
      </c>
      <c r="E32" s="333">
        <v>1165495.0900000001</v>
      </c>
      <c r="F32" s="334">
        <f t="shared" si="0"/>
        <v>114.85083415314969</v>
      </c>
      <c r="G32" s="335"/>
    </row>
    <row r="33" spans="1:7" ht="15" customHeight="1" x14ac:dyDescent="0.2">
      <c r="A33" s="336" t="s">
        <v>529</v>
      </c>
      <c r="B33" s="281" t="s">
        <v>530</v>
      </c>
      <c r="C33" s="350">
        <v>551387</v>
      </c>
      <c r="D33" s="336" t="s">
        <v>14</v>
      </c>
      <c r="E33" s="333">
        <v>562983</v>
      </c>
      <c r="F33" s="334">
        <f t="shared" si="0"/>
        <v>102.10306010116305</v>
      </c>
      <c r="G33" s="335"/>
    </row>
    <row r="34" spans="1:7" x14ac:dyDescent="0.2">
      <c r="A34" s="279" t="s">
        <v>531</v>
      </c>
      <c r="B34" s="279" t="s">
        <v>532</v>
      </c>
      <c r="C34" s="308">
        <f>SUM(C35:C36)</f>
        <v>952654.39</v>
      </c>
      <c r="D34" s="335">
        <v>901441.11</v>
      </c>
      <c r="E34" s="335">
        <v>1365887</v>
      </c>
      <c r="F34" s="334">
        <f t="shared" si="0"/>
        <v>143.37697010980025</v>
      </c>
      <c r="G34" s="335">
        <f>SUM(E34/D34*100)</f>
        <v>151.52259918565284</v>
      </c>
    </row>
    <row r="35" spans="1:7" ht="25.5" x14ac:dyDescent="0.2">
      <c r="A35" s="336" t="s">
        <v>533</v>
      </c>
      <c r="B35" s="281" t="s">
        <v>534</v>
      </c>
      <c r="C35" s="350">
        <v>946174.39</v>
      </c>
      <c r="D35" s="336" t="s">
        <v>14</v>
      </c>
      <c r="E35" s="333">
        <v>1365887</v>
      </c>
      <c r="F35" s="334">
        <f t="shared" si="0"/>
        <v>144.35890618430287</v>
      </c>
      <c r="G35" s="335"/>
    </row>
    <row r="36" spans="1:7" ht="25.5" x14ac:dyDescent="0.2">
      <c r="A36" s="336" t="s">
        <v>535</v>
      </c>
      <c r="B36" s="281" t="s">
        <v>536</v>
      </c>
      <c r="C36" s="350">
        <v>6480</v>
      </c>
      <c r="D36" s="336" t="s">
        <v>14</v>
      </c>
      <c r="E36" s="333">
        <v>0</v>
      </c>
      <c r="F36" s="334">
        <f t="shared" si="0"/>
        <v>0</v>
      </c>
      <c r="G36" s="335"/>
    </row>
    <row r="37" spans="1:7" x14ac:dyDescent="0.2">
      <c r="A37" s="279" t="s">
        <v>537</v>
      </c>
      <c r="B37" s="279" t="s">
        <v>538</v>
      </c>
      <c r="C37" s="308">
        <f>SUM(C38:C39)</f>
        <v>115267.74</v>
      </c>
      <c r="D37" s="335">
        <v>1100570</v>
      </c>
      <c r="E37" s="335">
        <v>1157315.8</v>
      </c>
      <c r="F37" s="334">
        <f t="shared" si="0"/>
        <v>1004.0240226797193</v>
      </c>
      <c r="G37" s="335">
        <f>SUM(E37/D37*100)</f>
        <v>105.15603732611282</v>
      </c>
    </row>
    <row r="38" spans="1:7" ht="14.25" customHeight="1" x14ac:dyDescent="0.2">
      <c r="A38" s="336" t="s">
        <v>539</v>
      </c>
      <c r="B38" s="281" t="s">
        <v>540</v>
      </c>
      <c r="C38" s="350">
        <v>115267.74</v>
      </c>
      <c r="D38" s="336" t="s">
        <v>14</v>
      </c>
      <c r="E38" s="333">
        <v>599488.1</v>
      </c>
      <c r="F38" s="334">
        <f>SUM(E38/C38*100)</f>
        <v>520.08315596367197</v>
      </c>
      <c r="G38" s="335"/>
    </row>
    <row r="39" spans="1:7" ht="13.5" customHeight="1" x14ac:dyDescent="0.2">
      <c r="A39" s="336" t="s">
        <v>541</v>
      </c>
      <c r="B39" s="281" t="s">
        <v>741</v>
      </c>
      <c r="C39" s="349">
        <v>0</v>
      </c>
      <c r="D39" s="336" t="s">
        <v>14</v>
      </c>
      <c r="E39" s="333">
        <v>557827.69999999995</v>
      </c>
      <c r="F39" s="334">
        <v>0</v>
      </c>
      <c r="G39" s="335"/>
    </row>
    <row r="40" spans="1:7" x14ac:dyDescent="0.2">
      <c r="A40" s="345" t="s">
        <v>542</v>
      </c>
      <c r="B40" s="345" t="s">
        <v>543</v>
      </c>
      <c r="C40" s="347">
        <f>SUM(C41+C43)</f>
        <v>4209741.57</v>
      </c>
      <c r="D40" s="347">
        <v>4793621</v>
      </c>
      <c r="E40" s="347">
        <v>4618508.2300000004</v>
      </c>
      <c r="F40" s="348">
        <f t="shared" si="0"/>
        <v>109.71001790021995</v>
      </c>
      <c r="G40" s="347">
        <f>SUM(E40/D40*100)</f>
        <v>96.346962557114978</v>
      </c>
    </row>
    <row r="41" spans="1:7" x14ac:dyDescent="0.2">
      <c r="A41" s="279" t="s">
        <v>544</v>
      </c>
      <c r="B41" s="279" t="s">
        <v>545</v>
      </c>
      <c r="C41" s="335">
        <v>15297.66</v>
      </c>
      <c r="D41" s="335">
        <v>10221</v>
      </c>
      <c r="E41" s="335">
        <v>6674.2</v>
      </c>
      <c r="F41" s="334">
        <f t="shared" si="0"/>
        <v>43.62889487673278</v>
      </c>
      <c r="G41" s="335">
        <f>SUM(E41/D41*100)</f>
        <v>65.298894433030028</v>
      </c>
    </row>
    <row r="42" spans="1:7" ht="13.5" customHeight="1" x14ac:dyDescent="0.2">
      <c r="A42" s="336" t="s">
        <v>546</v>
      </c>
      <c r="B42" s="281" t="s">
        <v>547</v>
      </c>
      <c r="C42" s="333">
        <v>15297.66</v>
      </c>
      <c r="D42" s="336" t="s">
        <v>14</v>
      </c>
      <c r="E42" s="333">
        <v>6674.2</v>
      </c>
      <c r="F42" s="334">
        <f t="shared" si="0"/>
        <v>43.62889487673278</v>
      </c>
      <c r="G42" s="335"/>
    </row>
    <row r="43" spans="1:7" x14ac:dyDescent="0.2">
      <c r="A43" s="279" t="s">
        <v>548</v>
      </c>
      <c r="B43" s="279" t="s">
        <v>549</v>
      </c>
      <c r="C43" s="335">
        <v>4194443.91</v>
      </c>
      <c r="D43" s="335">
        <v>4783400</v>
      </c>
      <c r="E43" s="335">
        <v>4611834.03</v>
      </c>
      <c r="F43" s="334">
        <f t="shared" si="0"/>
        <v>109.95102399640861</v>
      </c>
      <c r="G43" s="335">
        <f>SUM(E43/D43*100)</f>
        <v>96.413304971359295</v>
      </c>
    </row>
    <row r="44" spans="1:7" x14ac:dyDescent="0.2">
      <c r="A44" s="336" t="s">
        <v>550</v>
      </c>
      <c r="B44" s="281" t="s">
        <v>551</v>
      </c>
      <c r="C44" s="333">
        <v>677629.23</v>
      </c>
      <c r="D44" s="336" t="s">
        <v>14</v>
      </c>
      <c r="E44" s="333">
        <v>1364311.09</v>
      </c>
      <c r="F44" s="334">
        <f t="shared" si="0"/>
        <v>201.33592672795419</v>
      </c>
      <c r="G44" s="335"/>
    </row>
    <row r="45" spans="1:7" x14ac:dyDescent="0.2">
      <c r="A45" s="336" t="s">
        <v>552</v>
      </c>
      <c r="B45" s="281" t="s">
        <v>553</v>
      </c>
      <c r="C45" s="333">
        <v>2966029</v>
      </c>
      <c r="D45" s="336" t="s">
        <v>14</v>
      </c>
      <c r="E45" s="333">
        <v>2562570.63</v>
      </c>
      <c r="F45" s="334">
        <f t="shared" si="0"/>
        <v>86.397355858624437</v>
      </c>
      <c r="G45" s="335"/>
    </row>
    <row r="46" spans="1:7" x14ac:dyDescent="0.2">
      <c r="A46" s="336" t="s">
        <v>554</v>
      </c>
      <c r="B46" s="281" t="s">
        <v>555</v>
      </c>
      <c r="C46" s="333">
        <v>301146.44</v>
      </c>
      <c r="D46" s="336" t="s">
        <v>14</v>
      </c>
      <c r="E46" s="333">
        <v>308242.82</v>
      </c>
      <c r="F46" s="334">
        <f t="shared" si="0"/>
        <v>102.35645488620089</v>
      </c>
      <c r="G46" s="335"/>
    </row>
    <row r="47" spans="1:7" x14ac:dyDescent="0.2">
      <c r="A47" s="336" t="s">
        <v>556</v>
      </c>
      <c r="B47" s="281" t="s">
        <v>557</v>
      </c>
      <c r="C47" s="333">
        <v>249639.24</v>
      </c>
      <c r="D47" s="336" t="s">
        <v>14</v>
      </c>
      <c r="E47" s="333">
        <v>376709.49</v>
      </c>
      <c r="F47" s="334">
        <f t="shared" si="0"/>
        <v>150.90155297700792</v>
      </c>
      <c r="G47" s="335"/>
    </row>
    <row r="48" spans="1:7" ht="26.25" customHeight="1" x14ac:dyDescent="0.2">
      <c r="A48" s="345" t="s">
        <v>558</v>
      </c>
      <c r="B48" s="345" t="s">
        <v>559</v>
      </c>
      <c r="C48" s="346">
        <f>SUM(C49+C53+C57)</f>
        <v>18136740.010000002</v>
      </c>
      <c r="D48" s="347">
        <v>28481648.789999999</v>
      </c>
      <c r="E48" s="347">
        <v>21471260.379999999</v>
      </c>
      <c r="F48" s="348">
        <f t="shared" si="0"/>
        <v>118.38544505882234</v>
      </c>
      <c r="G48" s="347">
        <f>SUM(E48/D48*100)</f>
        <v>75.386297114718403</v>
      </c>
    </row>
    <row r="49" spans="1:7" x14ac:dyDescent="0.2">
      <c r="A49" s="279" t="s">
        <v>560</v>
      </c>
      <c r="B49" s="279" t="s">
        <v>561</v>
      </c>
      <c r="C49" s="335">
        <v>1980085.68</v>
      </c>
      <c r="D49" s="335">
        <v>1941000</v>
      </c>
      <c r="E49" s="335">
        <v>1995320.46</v>
      </c>
      <c r="F49" s="334">
        <f t="shared" si="0"/>
        <v>100.76940003929526</v>
      </c>
      <c r="G49" s="335">
        <f>SUM(E49/D49*100)</f>
        <v>102.79858114374034</v>
      </c>
    </row>
    <row r="50" spans="1:7" ht="13.5" customHeight="1" x14ac:dyDescent="0.2">
      <c r="A50" s="336" t="s">
        <v>562</v>
      </c>
      <c r="B50" s="281" t="s">
        <v>563</v>
      </c>
      <c r="C50" s="333">
        <v>261348.55</v>
      </c>
      <c r="D50" s="336" t="s">
        <v>14</v>
      </c>
      <c r="E50" s="333">
        <v>218902.07</v>
      </c>
      <c r="F50" s="334">
        <f t="shared" si="0"/>
        <v>83.758670174370593</v>
      </c>
      <c r="G50" s="335"/>
    </row>
    <row r="51" spans="1:7" x14ac:dyDescent="0.2">
      <c r="A51" s="336" t="s">
        <v>564</v>
      </c>
      <c r="B51" s="281" t="s">
        <v>565</v>
      </c>
      <c r="C51" s="333">
        <v>415043.88</v>
      </c>
      <c r="D51" s="336" t="s">
        <v>14</v>
      </c>
      <c r="E51" s="333">
        <v>358595.7</v>
      </c>
      <c r="F51" s="334">
        <f t="shared" si="0"/>
        <v>86.399466967203566</v>
      </c>
      <c r="G51" s="335"/>
    </row>
    <row r="52" spans="1:7" x14ac:dyDescent="0.2">
      <c r="A52" s="336" t="s">
        <v>566</v>
      </c>
      <c r="B52" s="281" t="s">
        <v>567</v>
      </c>
      <c r="C52" s="333">
        <v>1303693.25</v>
      </c>
      <c r="D52" s="336" t="s">
        <v>14</v>
      </c>
      <c r="E52" s="333">
        <v>1417822.69</v>
      </c>
      <c r="F52" s="334">
        <f t="shared" si="0"/>
        <v>108.75431701437435</v>
      </c>
      <c r="G52" s="335"/>
    </row>
    <row r="53" spans="1:7" x14ac:dyDescent="0.2">
      <c r="A53" s="279" t="s">
        <v>568</v>
      </c>
      <c r="B53" s="279" t="s">
        <v>569</v>
      </c>
      <c r="C53" s="335">
        <f>SUM(C54:C56)</f>
        <v>4483252.6000000006</v>
      </c>
      <c r="D53" s="335">
        <v>6427666.5199999996</v>
      </c>
      <c r="E53" s="335">
        <v>4331833.46</v>
      </c>
      <c r="F53" s="334">
        <f t="shared" si="0"/>
        <v>96.622560593618999</v>
      </c>
      <c r="G53" s="335">
        <f>SUM(E53/D53*100)</f>
        <v>67.393562601937845</v>
      </c>
    </row>
    <row r="54" spans="1:7" x14ac:dyDescent="0.2">
      <c r="A54" s="336" t="s">
        <v>570</v>
      </c>
      <c r="B54" s="281" t="s">
        <v>571</v>
      </c>
      <c r="C54" s="349">
        <v>139667.49</v>
      </c>
      <c r="D54" s="336" t="s">
        <v>14</v>
      </c>
      <c r="E54" s="333">
        <v>274425.57</v>
      </c>
      <c r="F54" s="334">
        <f t="shared" si="0"/>
        <v>196.48493002917144</v>
      </c>
      <c r="G54" s="335"/>
    </row>
    <row r="55" spans="1:7" x14ac:dyDescent="0.2">
      <c r="A55" s="336" t="s">
        <v>572</v>
      </c>
      <c r="B55" s="281" t="s">
        <v>573</v>
      </c>
      <c r="C55" s="349">
        <v>0</v>
      </c>
      <c r="D55" s="336" t="s">
        <v>14</v>
      </c>
      <c r="E55" s="333">
        <v>41.4</v>
      </c>
      <c r="F55" s="334">
        <v>0</v>
      </c>
      <c r="G55" s="335"/>
    </row>
    <row r="56" spans="1:7" x14ac:dyDescent="0.2">
      <c r="A56" s="336" t="s">
        <v>574</v>
      </c>
      <c r="B56" s="281" t="s">
        <v>575</v>
      </c>
      <c r="C56" s="282">
        <v>4343585.1100000003</v>
      </c>
      <c r="D56" s="336" t="s">
        <v>14</v>
      </c>
      <c r="E56" s="333">
        <v>4057366.49</v>
      </c>
      <c r="F56" s="334">
        <f t="shared" si="0"/>
        <v>93.410544222074648</v>
      </c>
      <c r="G56" s="335"/>
    </row>
    <row r="57" spans="1:7" x14ac:dyDescent="0.2">
      <c r="A57" s="279" t="s">
        <v>576</v>
      </c>
      <c r="B57" s="279" t="s">
        <v>577</v>
      </c>
      <c r="C57" s="280">
        <v>11673401.73</v>
      </c>
      <c r="D57" s="335">
        <v>20112982.27</v>
      </c>
      <c r="E57" s="335">
        <v>15144106.460000001</v>
      </c>
      <c r="F57" s="334">
        <f t="shared" si="0"/>
        <v>129.73173381911874</v>
      </c>
      <c r="G57" s="335">
        <f>SUM(E57/D57*100)</f>
        <v>75.295181274974595</v>
      </c>
    </row>
    <row r="58" spans="1:7" x14ac:dyDescent="0.2">
      <c r="A58" s="336" t="s">
        <v>578</v>
      </c>
      <c r="B58" s="281" t="s">
        <v>579</v>
      </c>
      <c r="C58" s="349">
        <v>7955264.25</v>
      </c>
      <c r="D58" s="336" t="s">
        <v>14</v>
      </c>
      <c r="E58" s="333">
        <v>11131648.130000001</v>
      </c>
      <c r="F58" s="334">
        <f t="shared" si="0"/>
        <v>139.9280750479156</v>
      </c>
      <c r="G58" s="335"/>
    </row>
    <row r="59" spans="1:7" x14ac:dyDescent="0.2">
      <c r="A59" s="336" t="s">
        <v>580</v>
      </c>
      <c r="B59" s="281" t="s">
        <v>581</v>
      </c>
      <c r="C59" s="349">
        <v>3718137.48</v>
      </c>
      <c r="D59" s="336" t="s">
        <v>14</v>
      </c>
      <c r="E59" s="333">
        <v>4012458.33</v>
      </c>
      <c r="F59" s="334">
        <f t="shared" si="0"/>
        <v>107.91581407581519</v>
      </c>
      <c r="G59" s="335"/>
    </row>
    <row r="60" spans="1:7" ht="25.5" x14ac:dyDescent="0.2">
      <c r="A60" s="345" t="s">
        <v>582</v>
      </c>
      <c r="B60" s="345" t="s">
        <v>583</v>
      </c>
      <c r="C60" s="346">
        <f>SUM(C61+C64)</f>
        <v>8777584.7999999989</v>
      </c>
      <c r="D60" s="347">
        <v>9044748.9499999993</v>
      </c>
      <c r="E60" s="347">
        <v>8709272.6999999993</v>
      </c>
      <c r="F60" s="348">
        <f t="shared" si="0"/>
        <v>99.221743776260638</v>
      </c>
      <c r="G60" s="347">
        <f>SUM(E60/D60*100)</f>
        <v>96.290928008565686</v>
      </c>
    </row>
    <row r="61" spans="1:7" x14ac:dyDescent="0.2">
      <c r="A61" s="279" t="s">
        <v>584</v>
      </c>
      <c r="B61" s="279" t="s">
        <v>585</v>
      </c>
      <c r="C61" s="280">
        <f>SUM(C62:C63)</f>
        <v>8600286.2699999996</v>
      </c>
      <c r="D61" s="335">
        <v>8931428.9499999993</v>
      </c>
      <c r="E61" s="335">
        <v>8585931.8599999994</v>
      </c>
      <c r="F61" s="334">
        <f t="shared" si="0"/>
        <v>99.833093811655189</v>
      </c>
      <c r="G61" s="335">
        <f>SUM(E61/D61*100)</f>
        <v>96.131670621418309</v>
      </c>
    </row>
    <row r="62" spans="1:7" x14ac:dyDescent="0.2">
      <c r="A62" s="336" t="s">
        <v>586</v>
      </c>
      <c r="B62" s="281" t="s">
        <v>587</v>
      </c>
      <c r="C62" s="282">
        <v>444376</v>
      </c>
      <c r="D62" s="336" t="s">
        <v>14</v>
      </c>
      <c r="E62" s="333">
        <v>424341.9</v>
      </c>
      <c r="F62" s="334">
        <f t="shared" si="0"/>
        <v>95.491633211514582</v>
      </c>
      <c r="G62" s="335"/>
    </row>
    <row r="63" spans="1:7" x14ac:dyDescent="0.2">
      <c r="A63" s="336" t="s">
        <v>588</v>
      </c>
      <c r="B63" s="281" t="s">
        <v>589</v>
      </c>
      <c r="C63" s="282">
        <v>8155910.2699999996</v>
      </c>
      <c r="D63" s="336" t="s">
        <v>14</v>
      </c>
      <c r="E63" s="333">
        <v>8161589.96</v>
      </c>
      <c r="F63" s="334">
        <f t="shared" si="0"/>
        <v>100.06963894662859</v>
      </c>
      <c r="G63" s="335"/>
    </row>
    <row r="64" spans="1:7" ht="16.5" customHeight="1" x14ac:dyDescent="0.2">
      <c r="A64" s="279" t="s">
        <v>590</v>
      </c>
      <c r="B64" s="279" t="s">
        <v>591</v>
      </c>
      <c r="C64" s="351">
        <f>SUM(C65)</f>
        <v>177298.53</v>
      </c>
      <c r="D64" s="335">
        <v>113320</v>
      </c>
      <c r="E64" s="335">
        <v>123340.84</v>
      </c>
      <c r="F64" s="334">
        <f t="shared" si="0"/>
        <v>69.566758393315496</v>
      </c>
      <c r="G64" s="335">
        <f>SUM(E64/D64*100)</f>
        <v>108.84295799505823</v>
      </c>
    </row>
    <row r="65" spans="1:7" x14ac:dyDescent="0.2">
      <c r="A65" s="336" t="s">
        <v>592</v>
      </c>
      <c r="B65" s="281" t="s">
        <v>593</v>
      </c>
      <c r="C65" s="282">
        <v>177298.53</v>
      </c>
      <c r="D65" s="336" t="s">
        <v>14</v>
      </c>
      <c r="E65" s="333">
        <v>123340.84</v>
      </c>
      <c r="F65" s="334">
        <f t="shared" si="0"/>
        <v>69.566758393315496</v>
      </c>
      <c r="G65" s="335"/>
    </row>
    <row r="66" spans="1:7" x14ac:dyDescent="0.2">
      <c r="A66" s="345" t="s">
        <v>595</v>
      </c>
      <c r="B66" s="345" t="s">
        <v>596</v>
      </c>
      <c r="C66" s="346">
        <f>SUM(C67+C69)</f>
        <v>305018.25</v>
      </c>
      <c r="D66" s="347">
        <v>300000</v>
      </c>
      <c r="E66" s="347">
        <v>274871.57</v>
      </c>
      <c r="F66" s="348">
        <f t="shared" ref="F66:F120" si="1">SUM(E66/C66*100)</f>
        <v>90.116434016653102</v>
      </c>
      <c r="G66" s="347">
        <f>SUM(E66/D66*100)</f>
        <v>91.623856666666669</v>
      </c>
    </row>
    <row r="67" spans="1:7" s="84" customFormat="1" x14ac:dyDescent="0.2">
      <c r="A67" s="352" t="s">
        <v>597</v>
      </c>
      <c r="B67" s="352" t="s">
        <v>598</v>
      </c>
      <c r="C67" s="353">
        <v>282354.40999999997</v>
      </c>
      <c r="D67" s="354">
        <v>235000</v>
      </c>
      <c r="E67" s="354">
        <v>161168.76999999999</v>
      </c>
      <c r="F67" s="355">
        <f t="shared" si="1"/>
        <v>57.080309105142014</v>
      </c>
      <c r="G67" s="354">
        <f>SUM(E67/D67*100)</f>
        <v>68.58245531914892</v>
      </c>
    </row>
    <row r="68" spans="1:7" x14ac:dyDescent="0.2">
      <c r="A68" s="336" t="s">
        <v>599</v>
      </c>
      <c r="B68" s="281" t="s">
        <v>600</v>
      </c>
      <c r="C68" s="349">
        <v>282354.40999999997</v>
      </c>
      <c r="D68" s="336" t="s">
        <v>14</v>
      </c>
      <c r="E68" s="333">
        <v>161168.76999999999</v>
      </c>
      <c r="F68" s="334">
        <f t="shared" si="1"/>
        <v>57.080309105142014</v>
      </c>
      <c r="G68" s="335"/>
    </row>
    <row r="69" spans="1:7" x14ac:dyDescent="0.2">
      <c r="A69" s="279" t="s">
        <v>601</v>
      </c>
      <c r="B69" s="279" t="s">
        <v>602</v>
      </c>
      <c r="C69" s="280">
        <v>22663.84</v>
      </c>
      <c r="D69" s="335">
        <v>65000</v>
      </c>
      <c r="E69" s="335">
        <v>113702.8</v>
      </c>
      <c r="F69" s="334">
        <f t="shared" si="1"/>
        <v>501.69256401386531</v>
      </c>
      <c r="G69" s="335">
        <f>SUM(E69/D69*100)</f>
        <v>174.92738461538463</v>
      </c>
    </row>
    <row r="70" spans="1:7" x14ac:dyDescent="0.2">
      <c r="A70" s="336" t="s">
        <v>603</v>
      </c>
      <c r="B70" s="281" t="s">
        <v>602</v>
      </c>
      <c r="C70" s="282">
        <v>22663.84</v>
      </c>
      <c r="D70" s="336" t="s">
        <v>14</v>
      </c>
      <c r="E70" s="333">
        <v>113702.8</v>
      </c>
      <c r="F70" s="334">
        <f t="shared" si="1"/>
        <v>501.69256401386531</v>
      </c>
      <c r="G70" s="335"/>
    </row>
    <row r="71" spans="1:7" x14ac:dyDescent="0.2">
      <c r="A71" s="341" t="s">
        <v>604</v>
      </c>
      <c r="B71" s="341" t="s">
        <v>467</v>
      </c>
      <c r="C71" s="342">
        <v>1850748.63</v>
      </c>
      <c r="D71" s="343">
        <v>751500</v>
      </c>
      <c r="E71" s="343">
        <v>713684.17</v>
      </c>
      <c r="F71" s="344">
        <f t="shared" si="1"/>
        <v>38.561918049346339</v>
      </c>
      <c r="G71" s="343">
        <f>SUM(E71/D71*100)</f>
        <v>94.967953426480378</v>
      </c>
    </row>
    <row r="72" spans="1:7" x14ac:dyDescent="0.2">
      <c r="A72" s="345" t="s">
        <v>605</v>
      </c>
      <c r="B72" s="345" t="s">
        <v>606</v>
      </c>
      <c r="C72" s="346">
        <v>1545179.23</v>
      </c>
      <c r="D72" s="347">
        <v>451500</v>
      </c>
      <c r="E72" s="347">
        <v>434201.33</v>
      </c>
      <c r="F72" s="348">
        <f t="shared" si="1"/>
        <v>28.100386128022187</v>
      </c>
      <c r="G72" s="347">
        <f>SUM(E72/D72*100)</f>
        <v>96.168622369878193</v>
      </c>
    </row>
    <row r="73" spans="1:7" s="84" customFormat="1" x14ac:dyDescent="0.2">
      <c r="A73" s="352" t="s">
        <v>607</v>
      </c>
      <c r="B73" s="352" t="s">
        <v>608</v>
      </c>
      <c r="C73" s="353">
        <v>1545179.23</v>
      </c>
      <c r="D73" s="354">
        <v>451500</v>
      </c>
      <c r="E73" s="354">
        <v>434201.33</v>
      </c>
      <c r="F73" s="355">
        <f t="shared" si="1"/>
        <v>28.100386128022187</v>
      </c>
      <c r="G73" s="354">
        <f>SUM(E73/D73*100)</f>
        <v>96.168622369878193</v>
      </c>
    </row>
    <row r="74" spans="1:7" x14ac:dyDescent="0.2">
      <c r="A74" s="336" t="s">
        <v>609</v>
      </c>
      <c r="B74" s="281" t="s">
        <v>610</v>
      </c>
      <c r="C74" s="349">
        <v>1545179.23</v>
      </c>
      <c r="D74" s="336" t="s">
        <v>14</v>
      </c>
      <c r="E74" s="333">
        <v>434201.33</v>
      </c>
      <c r="F74" s="334">
        <f t="shared" si="1"/>
        <v>28.100386128022187</v>
      </c>
      <c r="G74" s="335"/>
    </row>
    <row r="75" spans="1:7" ht="15.75" customHeight="1" x14ac:dyDescent="0.2">
      <c r="A75" s="345" t="s">
        <v>611</v>
      </c>
      <c r="B75" s="345" t="s">
        <v>612</v>
      </c>
      <c r="C75" s="346">
        <v>305569.40000000002</v>
      </c>
      <c r="D75" s="347">
        <v>300000</v>
      </c>
      <c r="E75" s="347">
        <v>279482.84000000003</v>
      </c>
      <c r="F75" s="348">
        <f t="shared" si="1"/>
        <v>91.462967168833003</v>
      </c>
      <c r="G75" s="347">
        <f>SUM(E75/D75*100)</f>
        <v>93.160946666666675</v>
      </c>
    </row>
    <row r="76" spans="1:7" x14ac:dyDescent="0.2">
      <c r="A76" s="279" t="s">
        <v>613</v>
      </c>
      <c r="B76" s="279" t="s">
        <v>614</v>
      </c>
      <c r="C76" s="280">
        <v>305569.40000000002</v>
      </c>
      <c r="D76" s="335">
        <v>300000</v>
      </c>
      <c r="E76" s="335">
        <v>279482.84000000003</v>
      </c>
      <c r="F76" s="334">
        <f t="shared" si="1"/>
        <v>91.462967168833003</v>
      </c>
      <c r="G76" s="335">
        <f>SUM(E76/D76*100)</f>
        <v>93.160946666666675</v>
      </c>
    </row>
    <row r="77" spans="1:7" x14ac:dyDescent="0.2">
      <c r="A77" s="336" t="s">
        <v>615</v>
      </c>
      <c r="B77" s="281" t="s">
        <v>616</v>
      </c>
      <c r="C77" s="349">
        <v>300069.40000000002</v>
      </c>
      <c r="D77" s="336" t="s">
        <v>14</v>
      </c>
      <c r="E77" s="333">
        <v>279482.84000000003</v>
      </c>
      <c r="F77" s="334">
        <f t="shared" si="1"/>
        <v>93.139400418703147</v>
      </c>
      <c r="G77" s="335"/>
    </row>
    <row r="78" spans="1:7" x14ac:dyDescent="0.2">
      <c r="A78" s="336" t="s">
        <v>617</v>
      </c>
      <c r="B78" s="281" t="s">
        <v>618</v>
      </c>
      <c r="C78" s="349">
        <v>5500</v>
      </c>
      <c r="D78" s="336" t="s">
        <v>14</v>
      </c>
      <c r="E78" s="333">
        <v>0</v>
      </c>
      <c r="F78" s="334">
        <f t="shared" si="1"/>
        <v>0</v>
      </c>
      <c r="G78" s="335"/>
    </row>
    <row r="79" spans="1:7" x14ac:dyDescent="0.2">
      <c r="A79" s="341" t="s">
        <v>624</v>
      </c>
      <c r="B79" s="341" t="s">
        <v>468</v>
      </c>
      <c r="C79" s="342">
        <f>SUM(C80+C90+C123+C134+C136+C142+C146)</f>
        <v>56503555.840000004</v>
      </c>
      <c r="D79" s="343">
        <v>62988950.159999996</v>
      </c>
      <c r="E79" s="343">
        <v>61098905.619999997</v>
      </c>
      <c r="F79" s="344">
        <f t="shared" si="1"/>
        <v>108.13285059972605</v>
      </c>
      <c r="G79" s="343">
        <f>SUM(E79/D79*100)</f>
        <v>96.999403014022235</v>
      </c>
    </row>
    <row r="80" spans="1:7" x14ac:dyDescent="0.2">
      <c r="A80" s="345" t="s">
        <v>625</v>
      </c>
      <c r="B80" s="345" t="s">
        <v>626</v>
      </c>
      <c r="C80" s="346">
        <f>SUM(C81+C85+C87)</f>
        <v>22488595.170000002</v>
      </c>
      <c r="D80" s="347">
        <v>23609740</v>
      </c>
      <c r="E80" s="347">
        <v>23576246.789999999</v>
      </c>
      <c r="F80" s="348">
        <f t="shared" si="1"/>
        <v>104.83645871063985</v>
      </c>
      <c r="G80" s="347">
        <f>SUM(E80/D80*100)</f>
        <v>99.858138166705771</v>
      </c>
    </row>
    <row r="81" spans="1:7" x14ac:dyDescent="0.2">
      <c r="A81" s="279" t="s">
        <v>10</v>
      </c>
      <c r="B81" s="279" t="s">
        <v>627</v>
      </c>
      <c r="C81" s="280">
        <f>SUM(C82:C84)</f>
        <v>18759136.210000001</v>
      </c>
      <c r="D81" s="335">
        <v>19661475</v>
      </c>
      <c r="E81" s="335">
        <v>19618001.899999999</v>
      </c>
      <c r="F81" s="334">
        <f t="shared" si="1"/>
        <v>104.57838612815316</v>
      </c>
      <c r="G81" s="335">
        <f>SUM(E81/D81*100)</f>
        <v>99.778891970210765</v>
      </c>
    </row>
    <row r="82" spans="1:7" x14ac:dyDescent="0.2">
      <c r="A82" s="336" t="s">
        <v>12</v>
      </c>
      <c r="B82" s="281" t="s">
        <v>628</v>
      </c>
      <c r="C82" s="282">
        <v>18611255.32</v>
      </c>
      <c r="D82" s="336" t="s">
        <v>14</v>
      </c>
      <c r="E82" s="333">
        <v>19446150.149999999</v>
      </c>
      <c r="F82" s="334">
        <f t="shared" si="1"/>
        <v>104.48596731195667</v>
      </c>
      <c r="G82" s="335"/>
    </row>
    <row r="83" spans="1:7" x14ac:dyDescent="0.2">
      <c r="A83" s="336" t="s">
        <v>15</v>
      </c>
      <c r="B83" s="281" t="s">
        <v>629</v>
      </c>
      <c r="C83" s="282">
        <v>30735.05</v>
      </c>
      <c r="D83" s="336" t="s">
        <v>14</v>
      </c>
      <c r="E83" s="333">
        <v>77405.399999999994</v>
      </c>
      <c r="F83" s="334">
        <f t="shared" si="1"/>
        <v>251.84732089259657</v>
      </c>
      <c r="G83" s="335"/>
    </row>
    <row r="84" spans="1:7" x14ac:dyDescent="0.2">
      <c r="A84" s="336" t="s">
        <v>17</v>
      </c>
      <c r="B84" s="281" t="s">
        <v>630</v>
      </c>
      <c r="C84" s="282">
        <v>117145.84</v>
      </c>
      <c r="D84" s="336" t="s">
        <v>14</v>
      </c>
      <c r="E84" s="333">
        <v>94446.35</v>
      </c>
      <c r="F84" s="334">
        <f t="shared" si="1"/>
        <v>80.622879993007018</v>
      </c>
      <c r="G84" s="335"/>
    </row>
    <row r="85" spans="1:7" x14ac:dyDescent="0.2">
      <c r="A85" s="279" t="s">
        <v>19</v>
      </c>
      <c r="B85" s="279" t="s">
        <v>631</v>
      </c>
      <c r="C85" s="351">
        <f>SUM(C86)</f>
        <v>508233.8</v>
      </c>
      <c r="D85" s="335">
        <v>603600</v>
      </c>
      <c r="E85" s="335">
        <v>584900.07999999996</v>
      </c>
      <c r="F85" s="334">
        <f t="shared" si="1"/>
        <v>115.0848448096132</v>
      </c>
      <c r="G85" s="335">
        <f>SUM(E85/D85*100)</f>
        <v>96.901935056328696</v>
      </c>
    </row>
    <row r="86" spans="1:7" x14ac:dyDescent="0.2">
      <c r="A86" s="336" t="s">
        <v>21</v>
      </c>
      <c r="B86" s="281" t="s">
        <v>631</v>
      </c>
      <c r="C86" s="282">
        <v>508233.8</v>
      </c>
      <c r="D86" s="336" t="s">
        <v>14</v>
      </c>
      <c r="E86" s="333">
        <v>584900.07999999996</v>
      </c>
      <c r="F86" s="334">
        <f t="shared" si="1"/>
        <v>115.0848448096132</v>
      </c>
      <c r="G86" s="335"/>
    </row>
    <row r="87" spans="1:7" x14ac:dyDescent="0.2">
      <c r="A87" s="279" t="s">
        <v>22</v>
      </c>
      <c r="B87" s="279" t="s">
        <v>632</v>
      </c>
      <c r="C87" s="351">
        <f>SUM(C88:C89)</f>
        <v>3221225.16</v>
      </c>
      <c r="D87" s="335">
        <v>3344665</v>
      </c>
      <c r="E87" s="335">
        <v>3373344.81</v>
      </c>
      <c r="F87" s="334">
        <f t="shared" si="1"/>
        <v>104.72241592698848</v>
      </c>
      <c r="G87" s="335">
        <f>SUM(E87/D87*100)</f>
        <v>100.85747929912263</v>
      </c>
    </row>
    <row r="88" spans="1:7" x14ac:dyDescent="0.2">
      <c r="A88" s="336" t="s">
        <v>24</v>
      </c>
      <c r="B88" s="281" t="s">
        <v>633</v>
      </c>
      <c r="C88" s="282">
        <v>2903762.65</v>
      </c>
      <c r="D88" s="336" t="s">
        <v>14</v>
      </c>
      <c r="E88" s="333">
        <v>3036062.96</v>
      </c>
      <c r="F88" s="334">
        <f t="shared" si="1"/>
        <v>104.55616818406284</v>
      </c>
      <c r="G88" s="335"/>
    </row>
    <row r="89" spans="1:7" ht="15.75" customHeight="1" x14ac:dyDescent="0.2">
      <c r="A89" s="336" t="s">
        <v>26</v>
      </c>
      <c r="B89" s="281" t="s">
        <v>634</v>
      </c>
      <c r="C89" s="282">
        <v>317462.51</v>
      </c>
      <c r="D89" s="336" t="s">
        <v>14</v>
      </c>
      <c r="E89" s="333">
        <v>337281.85</v>
      </c>
      <c r="F89" s="334">
        <f t="shared" si="1"/>
        <v>106.24304898238219</v>
      </c>
      <c r="G89" s="335"/>
    </row>
    <row r="90" spans="1:7" x14ac:dyDescent="0.2">
      <c r="A90" s="345" t="s">
        <v>635</v>
      </c>
      <c r="B90" s="345" t="s">
        <v>636</v>
      </c>
      <c r="C90" s="346">
        <f>SUM(C91+C96+C103+C113+C115)</f>
        <v>25727108.930000003</v>
      </c>
      <c r="D90" s="347">
        <v>29236751.57</v>
      </c>
      <c r="E90" s="347">
        <v>27715805.870000001</v>
      </c>
      <c r="F90" s="348">
        <f t="shared" si="1"/>
        <v>107.729966648841</v>
      </c>
      <c r="G90" s="347">
        <f>SUM(E90/D90*100)</f>
        <v>94.797829381426041</v>
      </c>
    </row>
    <row r="91" spans="1:7" x14ac:dyDescent="0.2">
      <c r="A91" s="279" t="s">
        <v>28</v>
      </c>
      <c r="B91" s="279" t="s">
        <v>637</v>
      </c>
      <c r="C91" s="280">
        <f>SUM(C92:C95)</f>
        <v>754015.07</v>
      </c>
      <c r="D91" s="335">
        <v>787780.48</v>
      </c>
      <c r="E91" s="335">
        <v>918156.02</v>
      </c>
      <c r="F91" s="334">
        <f t="shared" si="1"/>
        <v>121.76892167420475</v>
      </c>
      <c r="G91" s="335">
        <f>SUM(E91/D91*100)</f>
        <v>116.5497296911952</v>
      </c>
    </row>
    <row r="92" spans="1:7" x14ac:dyDescent="0.2">
      <c r="A92" s="336" t="s">
        <v>30</v>
      </c>
      <c r="B92" s="281" t="s">
        <v>638</v>
      </c>
      <c r="C92" s="282">
        <v>394372.77</v>
      </c>
      <c r="D92" s="336" t="s">
        <v>14</v>
      </c>
      <c r="E92" s="333">
        <v>299984.03999999998</v>
      </c>
      <c r="F92" s="334">
        <f t="shared" si="1"/>
        <v>76.066113793809848</v>
      </c>
      <c r="G92" s="335"/>
    </row>
    <row r="93" spans="1:7" ht="15" customHeight="1" x14ac:dyDescent="0.2">
      <c r="A93" s="336" t="s">
        <v>32</v>
      </c>
      <c r="B93" s="281" t="s">
        <v>639</v>
      </c>
      <c r="C93" s="282">
        <v>259255.22</v>
      </c>
      <c r="D93" s="336" t="s">
        <v>14</v>
      </c>
      <c r="E93" s="333">
        <v>525996.65</v>
      </c>
      <c r="F93" s="334">
        <f t="shared" si="1"/>
        <v>202.88758313140235</v>
      </c>
      <c r="G93" s="335"/>
    </row>
    <row r="94" spans="1:7" x14ac:dyDescent="0.2">
      <c r="A94" s="336" t="s">
        <v>34</v>
      </c>
      <c r="B94" s="281" t="s">
        <v>640</v>
      </c>
      <c r="C94" s="282">
        <v>83171.08</v>
      </c>
      <c r="D94" s="336" t="s">
        <v>14</v>
      </c>
      <c r="E94" s="333">
        <v>69839.33</v>
      </c>
      <c r="F94" s="334">
        <f t="shared" si="1"/>
        <v>83.97069029282774</v>
      </c>
      <c r="G94" s="335"/>
    </row>
    <row r="95" spans="1:7" x14ac:dyDescent="0.2">
      <c r="A95" s="336" t="s">
        <v>36</v>
      </c>
      <c r="B95" s="281" t="s">
        <v>641</v>
      </c>
      <c r="C95" s="349">
        <v>17216</v>
      </c>
      <c r="D95" s="336" t="s">
        <v>14</v>
      </c>
      <c r="E95" s="333">
        <v>22336</v>
      </c>
      <c r="F95" s="334">
        <f t="shared" si="1"/>
        <v>129.73977695167287</v>
      </c>
      <c r="G95" s="335"/>
    </row>
    <row r="96" spans="1:7" x14ac:dyDescent="0.2">
      <c r="A96" s="279" t="s">
        <v>38</v>
      </c>
      <c r="B96" s="279" t="s">
        <v>642</v>
      </c>
      <c r="C96" s="280">
        <f>SUM(C97:C102)</f>
        <v>6078430.7299999995</v>
      </c>
      <c r="D96" s="335">
        <v>6987551.46</v>
      </c>
      <c r="E96" s="335">
        <v>6699530.5899999999</v>
      </c>
      <c r="F96" s="334">
        <f t="shared" si="1"/>
        <v>110.21809555111935</v>
      </c>
      <c r="G96" s="335">
        <f>SUM(E96/D96*100)</f>
        <v>95.878085883892723</v>
      </c>
    </row>
    <row r="97" spans="1:7" x14ac:dyDescent="0.2">
      <c r="A97" s="336" t="s">
        <v>40</v>
      </c>
      <c r="B97" s="281" t="s">
        <v>643</v>
      </c>
      <c r="C97" s="282">
        <v>715933.12</v>
      </c>
      <c r="D97" s="336" t="s">
        <v>14</v>
      </c>
      <c r="E97" s="333">
        <v>847574.81</v>
      </c>
      <c r="F97" s="334">
        <f t="shared" si="1"/>
        <v>118.38742842348179</v>
      </c>
      <c r="G97" s="335"/>
    </row>
    <row r="98" spans="1:7" x14ac:dyDescent="0.2">
      <c r="A98" s="336" t="s">
        <v>42</v>
      </c>
      <c r="B98" s="281" t="s">
        <v>644</v>
      </c>
      <c r="C98" s="282">
        <v>1464709.27</v>
      </c>
      <c r="D98" s="336" t="s">
        <v>14</v>
      </c>
      <c r="E98" s="333">
        <v>1630260.65</v>
      </c>
      <c r="F98" s="334">
        <f t="shared" si="1"/>
        <v>111.30267851721865</v>
      </c>
      <c r="G98" s="335"/>
    </row>
    <row r="99" spans="1:7" x14ac:dyDescent="0.2">
      <c r="A99" s="336" t="s">
        <v>44</v>
      </c>
      <c r="B99" s="281" t="s">
        <v>645</v>
      </c>
      <c r="C99" s="282">
        <v>2719249.23</v>
      </c>
      <c r="D99" s="336" t="s">
        <v>14</v>
      </c>
      <c r="E99" s="333">
        <v>2815613.56</v>
      </c>
      <c r="F99" s="334">
        <f t="shared" si="1"/>
        <v>103.5437843996374</v>
      </c>
      <c r="G99" s="335"/>
    </row>
    <row r="100" spans="1:7" x14ac:dyDescent="0.2">
      <c r="A100" s="336" t="s">
        <v>46</v>
      </c>
      <c r="B100" s="281" t="s">
        <v>769</v>
      </c>
      <c r="C100" s="282">
        <v>978715.88</v>
      </c>
      <c r="D100" s="336" t="s">
        <v>14</v>
      </c>
      <c r="E100" s="333">
        <v>1263936.56</v>
      </c>
      <c r="F100" s="334">
        <f t="shared" si="1"/>
        <v>129.14233699774036</v>
      </c>
      <c r="G100" s="335"/>
    </row>
    <row r="101" spans="1:7" x14ac:dyDescent="0.2">
      <c r="A101" s="336" t="s">
        <v>48</v>
      </c>
      <c r="B101" s="281" t="s">
        <v>646</v>
      </c>
      <c r="C101" s="282">
        <v>112647.09</v>
      </c>
      <c r="D101" s="336" t="s">
        <v>14</v>
      </c>
      <c r="E101" s="333">
        <v>87904.18</v>
      </c>
      <c r="F101" s="334">
        <f t="shared" si="1"/>
        <v>78.03502070049035</v>
      </c>
      <c r="G101" s="335"/>
    </row>
    <row r="102" spans="1:7" x14ac:dyDescent="0.2">
      <c r="A102" s="336" t="s">
        <v>50</v>
      </c>
      <c r="B102" s="281" t="s">
        <v>647</v>
      </c>
      <c r="C102" s="282">
        <v>87176.14</v>
      </c>
      <c r="D102" s="336" t="s">
        <v>14</v>
      </c>
      <c r="E102" s="333">
        <v>54240.83</v>
      </c>
      <c r="F102" s="334">
        <f t="shared" si="1"/>
        <v>62.219811521822379</v>
      </c>
      <c r="G102" s="335"/>
    </row>
    <row r="103" spans="1:7" x14ac:dyDescent="0.2">
      <c r="A103" s="279" t="s">
        <v>52</v>
      </c>
      <c r="B103" s="279" t="s">
        <v>648</v>
      </c>
      <c r="C103" s="351">
        <f>SUM(C104:C112)</f>
        <v>17072941.550000001</v>
      </c>
      <c r="D103" s="335">
        <v>19215129.18</v>
      </c>
      <c r="E103" s="335">
        <v>18240459.399999999</v>
      </c>
      <c r="F103" s="334">
        <f t="shared" si="1"/>
        <v>106.83841063111939</v>
      </c>
      <c r="G103" s="335">
        <f>SUM(E103/D103*100)</f>
        <v>94.927591842502494</v>
      </c>
    </row>
    <row r="104" spans="1:7" x14ac:dyDescent="0.2">
      <c r="A104" s="336" t="s">
        <v>54</v>
      </c>
      <c r="B104" s="281" t="s">
        <v>649</v>
      </c>
      <c r="C104" s="282">
        <v>834295.57</v>
      </c>
      <c r="D104" s="336" t="s">
        <v>14</v>
      </c>
      <c r="E104" s="333">
        <v>908642.18</v>
      </c>
      <c r="F104" s="334">
        <f t="shared" si="1"/>
        <v>108.91130346047507</v>
      </c>
      <c r="G104" s="335"/>
    </row>
    <row r="105" spans="1:7" x14ac:dyDescent="0.2">
      <c r="A105" s="336" t="s">
        <v>56</v>
      </c>
      <c r="B105" s="281" t="s">
        <v>650</v>
      </c>
      <c r="C105" s="282">
        <v>3476473.9</v>
      </c>
      <c r="D105" s="336" t="s">
        <v>14</v>
      </c>
      <c r="E105" s="333">
        <v>4236011.5199999996</v>
      </c>
      <c r="F105" s="334">
        <f t="shared" si="1"/>
        <v>121.84793103149715</v>
      </c>
      <c r="G105" s="335"/>
    </row>
    <row r="106" spans="1:7" x14ac:dyDescent="0.2">
      <c r="A106" s="336" t="s">
        <v>58</v>
      </c>
      <c r="B106" s="281" t="s">
        <v>651</v>
      </c>
      <c r="C106" s="282">
        <v>416359.37</v>
      </c>
      <c r="D106" s="336" t="s">
        <v>14</v>
      </c>
      <c r="E106" s="333">
        <v>410101.95</v>
      </c>
      <c r="F106" s="334">
        <f t="shared" si="1"/>
        <v>98.497110801181208</v>
      </c>
      <c r="G106" s="335"/>
    </row>
    <row r="107" spans="1:7" x14ac:dyDescent="0.2">
      <c r="A107" s="336" t="s">
        <v>60</v>
      </c>
      <c r="B107" s="281" t="s">
        <v>652</v>
      </c>
      <c r="C107" s="282">
        <v>6576528.9000000004</v>
      </c>
      <c r="D107" s="336" t="s">
        <v>14</v>
      </c>
      <c r="E107" s="333">
        <v>6992525.7000000002</v>
      </c>
      <c r="F107" s="334">
        <f t="shared" si="1"/>
        <v>106.32547665076024</v>
      </c>
      <c r="G107" s="335"/>
    </row>
    <row r="108" spans="1:7" x14ac:dyDescent="0.2">
      <c r="A108" s="336" t="s">
        <v>62</v>
      </c>
      <c r="B108" s="281" t="s">
        <v>653</v>
      </c>
      <c r="C108" s="282">
        <v>560510.14</v>
      </c>
      <c r="D108" s="336" t="s">
        <v>14</v>
      </c>
      <c r="E108" s="333">
        <v>622141.81999999995</v>
      </c>
      <c r="F108" s="334">
        <f t="shared" si="1"/>
        <v>110.99564050705666</v>
      </c>
      <c r="G108" s="335"/>
    </row>
    <row r="109" spans="1:7" x14ac:dyDescent="0.2">
      <c r="A109" s="336" t="s">
        <v>64</v>
      </c>
      <c r="B109" s="281" t="s">
        <v>654</v>
      </c>
      <c r="C109" s="282">
        <v>104120.45</v>
      </c>
      <c r="D109" s="336" t="s">
        <v>14</v>
      </c>
      <c r="E109" s="333">
        <v>122303.5</v>
      </c>
      <c r="F109" s="334">
        <f t="shared" si="1"/>
        <v>117.46347619511826</v>
      </c>
      <c r="G109" s="335"/>
    </row>
    <row r="110" spans="1:7" x14ac:dyDescent="0.2">
      <c r="A110" s="336" t="s">
        <v>66</v>
      </c>
      <c r="B110" s="281" t="s">
        <v>655</v>
      </c>
      <c r="C110" s="282">
        <v>2861578.05</v>
      </c>
      <c r="D110" s="336" t="s">
        <v>14</v>
      </c>
      <c r="E110" s="333">
        <v>2492714.67</v>
      </c>
      <c r="F110" s="334">
        <f t="shared" si="1"/>
        <v>87.10979139639403</v>
      </c>
      <c r="G110" s="335"/>
    </row>
    <row r="111" spans="1:7" x14ac:dyDescent="0.2">
      <c r="A111" s="336" t="s">
        <v>68</v>
      </c>
      <c r="B111" s="281" t="s">
        <v>656</v>
      </c>
      <c r="C111" s="282">
        <v>317846.56</v>
      </c>
      <c r="D111" s="336" t="s">
        <v>14</v>
      </c>
      <c r="E111" s="333">
        <v>317055.46000000002</v>
      </c>
      <c r="F111" s="334">
        <f t="shared" si="1"/>
        <v>99.751106319980309</v>
      </c>
      <c r="G111" s="335"/>
    </row>
    <row r="112" spans="1:7" x14ac:dyDescent="0.2">
      <c r="A112" s="336" t="s">
        <v>70</v>
      </c>
      <c r="B112" s="281" t="s">
        <v>657</v>
      </c>
      <c r="C112" s="282">
        <v>1925228.61</v>
      </c>
      <c r="D112" s="336" t="s">
        <v>14</v>
      </c>
      <c r="E112" s="333">
        <v>2138962.6</v>
      </c>
      <c r="F112" s="334">
        <f t="shared" si="1"/>
        <v>111.10174598953213</v>
      </c>
      <c r="G112" s="335"/>
    </row>
    <row r="113" spans="1:7" ht="15" customHeight="1" x14ac:dyDescent="0.2">
      <c r="A113" s="279" t="s">
        <v>72</v>
      </c>
      <c r="B113" s="279" t="s">
        <v>379</v>
      </c>
      <c r="C113" s="351">
        <f>SUM(C114)</f>
        <v>115765.53</v>
      </c>
      <c r="D113" s="335">
        <v>186069.64</v>
      </c>
      <c r="E113" s="335">
        <v>133014.29999999999</v>
      </c>
      <c r="F113" s="334">
        <f t="shared" si="1"/>
        <v>114.89974606430773</v>
      </c>
      <c r="G113" s="335">
        <f>SUM(E113/D113*100)</f>
        <v>71.486299430686259</v>
      </c>
    </row>
    <row r="114" spans="1:7" ht="15.75" customHeight="1" x14ac:dyDescent="0.2">
      <c r="A114" s="336" t="s">
        <v>74</v>
      </c>
      <c r="B114" s="281" t="s">
        <v>379</v>
      </c>
      <c r="C114" s="282">
        <v>115765.53</v>
      </c>
      <c r="D114" s="336" t="s">
        <v>14</v>
      </c>
      <c r="E114" s="333">
        <v>133014.29999999999</v>
      </c>
      <c r="F114" s="334">
        <f t="shared" si="1"/>
        <v>114.89974606430773</v>
      </c>
      <c r="G114" s="335"/>
    </row>
    <row r="115" spans="1:7" x14ac:dyDescent="0.2">
      <c r="A115" s="279" t="s">
        <v>75</v>
      </c>
      <c r="B115" s="279" t="s">
        <v>658</v>
      </c>
      <c r="C115" s="280">
        <f>SUM(C116:C122)</f>
        <v>1705956.0499999998</v>
      </c>
      <c r="D115" s="335">
        <v>2060220.81</v>
      </c>
      <c r="E115" s="335">
        <v>1724645.56</v>
      </c>
      <c r="F115" s="334">
        <f t="shared" si="1"/>
        <v>101.09554463610012</v>
      </c>
      <c r="G115" s="335">
        <f>SUM(E115/D115*100)</f>
        <v>83.711685253776267</v>
      </c>
    </row>
    <row r="116" spans="1:7" ht="13.5" customHeight="1" x14ac:dyDescent="0.2">
      <c r="A116" s="336" t="s">
        <v>269</v>
      </c>
      <c r="B116" s="281" t="s">
        <v>659</v>
      </c>
      <c r="C116" s="282">
        <v>254189.7</v>
      </c>
      <c r="D116" s="336" t="s">
        <v>14</v>
      </c>
      <c r="E116" s="333">
        <v>481618.52</v>
      </c>
      <c r="F116" s="334">
        <f t="shared" si="1"/>
        <v>189.47208325120963</v>
      </c>
      <c r="G116" s="335"/>
    </row>
    <row r="117" spans="1:7" x14ac:dyDescent="0.2">
      <c r="A117" s="336" t="s">
        <v>77</v>
      </c>
      <c r="B117" s="281" t="s">
        <v>660</v>
      </c>
      <c r="C117" s="282">
        <v>164575.04999999999</v>
      </c>
      <c r="D117" s="336" t="s">
        <v>14</v>
      </c>
      <c r="E117" s="333">
        <v>158529.29999999999</v>
      </c>
      <c r="F117" s="334">
        <f t="shared" si="1"/>
        <v>96.326448024776539</v>
      </c>
      <c r="G117" s="335"/>
    </row>
    <row r="118" spans="1:7" x14ac:dyDescent="0.2">
      <c r="A118" s="336" t="s">
        <v>79</v>
      </c>
      <c r="B118" s="281" t="s">
        <v>661</v>
      </c>
      <c r="C118" s="282">
        <v>498464.89</v>
      </c>
      <c r="D118" s="336" t="s">
        <v>14</v>
      </c>
      <c r="E118" s="333">
        <v>482802.92</v>
      </c>
      <c r="F118" s="334">
        <f t="shared" si="1"/>
        <v>96.857959243628969</v>
      </c>
      <c r="G118" s="335"/>
    </row>
    <row r="119" spans="1:7" x14ac:dyDescent="0.2">
      <c r="A119" s="336" t="s">
        <v>81</v>
      </c>
      <c r="B119" s="281" t="s">
        <v>82</v>
      </c>
      <c r="C119" s="282">
        <v>70958</v>
      </c>
      <c r="D119" s="336" t="s">
        <v>14</v>
      </c>
      <c r="E119" s="333">
        <v>65380.09</v>
      </c>
      <c r="F119" s="334">
        <f t="shared" si="1"/>
        <v>92.139138645395875</v>
      </c>
      <c r="G119" s="335"/>
    </row>
    <row r="120" spans="1:7" x14ac:dyDescent="0.2">
      <c r="A120" s="336" t="s">
        <v>83</v>
      </c>
      <c r="B120" s="281" t="s">
        <v>662</v>
      </c>
      <c r="C120" s="282">
        <v>110051.26</v>
      </c>
      <c r="D120" s="336" t="s">
        <v>14</v>
      </c>
      <c r="E120" s="333">
        <v>120747.59</v>
      </c>
      <c r="F120" s="334">
        <f t="shared" si="1"/>
        <v>109.71940711991847</v>
      </c>
      <c r="G120" s="335"/>
    </row>
    <row r="121" spans="1:7" x14ac:dyDescent="0.2">
      <c r="A121" s="336" t="s">
        <v>85</v>
      </c>
      <c r="B121" s="281" t="s">
        <v>86</v>
      </c>
      <c r="C121" s="282">
        <v>34719.300000000003</v>
      </c>
      <c r="D121" s="336" t="s">
        <v>14</v>
      </c>
      <c r="E121" s="333">
        <v>20801.400000000001</v>
      </c>
      <c r="F121" s="334">
        <f t="shared" ref="F121:F173" si="2">SUM(E121/C121*100)</f>
        <v>59.913074284331771</v>
      </c>
      <c r="G121" s="335"/>
    </row>
    <row r="122" spans="1:7" x14ac:dyDescent="0.2">
      <c r="A122" s="336" t="s">
        <v>87</v>
      </c>
      <c r="B122" s="281" t="s">
        <v>658</v>
      </c>
      <c r="C122" s="282">
        <v>572997.85</v>
      </c>
      <c r="D122" s="336" t="s">
        <v>14</v>
      </c>
      <c r="E122" s="333">
        <v>394765.74</v>
      </c>
      <c r="F122" s="334">
        <f t="shared" si="2"/>
        <v>68.894803008423153</v>
      </c>
      <c r="G122" s="335"/>
    </row>
    <row r="123" spans="1:7" x14ac:dyDescent="0.2">
      <c r="A123" s="341" t="s">
        <v>663</v>
      </c>
      <c r="B123" s="341" t="s">
        <v>664</v>
      </c>
      <c r="C123" s="342">
        <f>SUM(C124+C129)</f>
        <v>968407.25</v>
      </c>
      <c r="D123" s="343">
        <v>1156622.5900000001</v>
      </c>
      <c r="E123" s="343">
        <v>1014130.43</v>
      </c>
      <c r="F123" s="344">
        <f t="shared" si="2"/>
        <v>104.72148262004441</v>
      </c>
      <c r="G123" s="343">
        <f>SUM(E123/D123*100)</f>
        <v>87.680323622245695</v>
      </c>
    </row>
    <row r="124" spans="1:7" x14ac:dyDescent="0.2">
      <c r="A124" s="345" t="s">
        <v>88</v>
      </c>
      <c r="B124" s="345" t="s">
        <v>665</v>
      </c>
      <c r="C124" s="346">
        <f>SUM(C125:C128)</f>
        <v>589661.51</v>
      </c>
      <c r="D124" s="347">
        <v>445000</v>
      </c>
      <c r="E124" s="347">
        <v>417057.24</v>
      </c>
      <c r="F124" s="348">
        <f t="shared" si="2"/>
        <v>70.728245430162133</v>
      </c>
      <c r="G124" s="347">
        <f>SUM(E124/D124*100)</f>
        <v>93.720728089887643</v>
      </c>
    </row>
    <row r="125" spans="1:7" ht="24" customHeight="1" x14ac:dyDescent="0.2">
      <c r="A125" s="336" t="s">
        <v>90</v>
      </c>
      <c r="B125" s="281" t="s">
        <v>742</v>
      </c>
      <c r="C125" s="282">
        <v>275211.18</v>
      </c>
      <c r="D125" s="336" t="s">
        <v>14</v>
      </c>
      <c r="E125" s="333">
        <v>177272.95999999999</v>
      </c>
      <c r="F125" s="334">
        <f t="shared" si="2"/>
        <v>64.413429716045684</v>
      </c>
      <c r="G125" s="335"/>
    </row>
    <row r="126" spans="1:7" ht="27" customHeight="1" x14ac:dyDescent="0.2">
      <c r="A126" s="336" t="s">
        <v>92</v>
      </c>
      <c r="B126" s="281" t="s">
        <v>743</v>
      </c>
      <c r="C126" s="282">
        <v>309781.44</v>
      </c>
      <c r="D126" s="336" t="s">
        <v>14</v>
      </c>
      <c r="E126" s="333">
        <v>236965.35</v>
      </c>
      <c r="F126" s="334">
        <f t="shared" si="2"/>
        <v>76.494366479799439</v>
      </c>
      <c r="G126" s="335"/>
    </row>
    <row r="127" spans="1:7" ht="15.75" customHeight="1" x14ac:dyDescent="0.2">
      <c r="A127" s="336" t="s">
        <v>666</v>
      </c>
      <c r="B127" s="281" t="s">
        <v>667</v>
      </c>
      <c r="C127" s="282">
        <v>2011.91</v>
      </c>
      <c r="D127" s="336" t="s">
        <v>14</v>
      </c>
      <c r="E127" s="333">
        <v>0</v>
      </c>
      <c r="F127" s="334">
        <f t="shared" si="2"/>
        <v>0</v>
      </c>
      <c r="G127" s="335"/>
    </row>
    <row r="128" spans="1:7" ht="25.5" x14ac:dyDescent="0.2">
      <c r="A128" s="336" t="s">
        <v>192</v>
      </c>
      <c r="B128" s="281" t="s">
        <v>668</v>
      </c>
      <c r="C128" s="282">
        <v>2656.98</v>
      </c>
      <c r="D128" s="336" t="s">
        <v>14</v>
      </c>
      <c r="E128" s="333">
        <v>2818.93</v>
      </c>
      <c r="F128" s="334">
        <f t="shared" si="2"/>
        <v>106.09526605394093</v>
      </c>
      <c r="G128" s="335"/>
    </row>
    <row r="129" spans="1:7" x14ac:dyDescent="0.2">
      <c r="A129" s="279" t="s">
        <v>93</v>
      </c>
      <c r="B129" s="279" t="s">
        <v>669</v>
      </c>
      <c r="C129" s="351">
        <f>SUM(C130:C133)</f>
        <v>378745.74</v>
      </c>
      <c r="D129" s="335">
        <v>711622.59</v>
      </c>
      <c r="E129" s="335">
        <v>597073.18999999994</v>
      </c>
      <c r="F129" s="334">
        <f t="shared" si="2"/>
        <v>157.64485958310712</v>
      </c>
      <c r="G129" s="335">
        <f>SUM(E129/D129*100)</f>
        <v>83.903068619561381</v>
      </c>
    </row>
    <row r="130" spans="1:7" x14ac:dyDescent="0.2">
      <c r="A130" s="336" t="s">
        <v>95</v>
      </c>
      <c r="B130" s="281" t="s">
        <v>670</v>
      </c>
      <c r="C130" s="282">
        <v>127053.66</v>
      </c>
      <c r="D130" s="336" t="s">
        <v>14</v>
      </c>
      <c r="E130" s="333">
        <v>135149.93</v>
      </c>
      <c r="F130" s="334">
        <f t="shared" si="2"/>
        <v>106.37232331599105</v>
      </c>
      <c r="G130" s="335"/>
    </row>
    <row r="131" spans="1:7" ht="15" customHeight="1" x14ac:dyDescent="0.2">
      <c r="A131" s="336" t="s">
        <v>97</v>
      </c>
      <c r="B131" s="281" t="s">
        <v>671</v>
      </c>
      <c r="C131" s="282">
        <v>200857.17</v>
      </c>
      <c r="D131" s="336" t="s">
        <v>14</v>
      </c>
      <c r="E131" s="333">
        <v>149590.19</v>
      </c>
      <c r="F131" s="334">
        <f t="shared" si="2"/>
        <v>74.475902453469786</v>
      </c>
      <c r="G131" s="335"/>
    </row>
    <row r="132" spans="1:7" x14ac:dyDescent="0.2">
      <c r="A132" s="336" t="s">
        <v>99</v>
      </c>
      <c r="B132" s="281" t="s">
        <v>672</v>
      </c>
      <c r="C132" s="282">
        <v>16210.79</v>
      </c>
      <c r="D132" s="336" t="s">
        <v>14</v>
      </c>
      <c r="E132" s="333">
        <v>7963.94</v>
      </c>
      <c r="F132" s="334">
        <f t="shared" si="2"/>
        <v>49.127402180893093</v>
      </c>
      <c r="G132" s="335"/>
    </row>
    <row r="133" spans="1:7" x14ac:dyDescent="0.2">
      <c r="A133" s="336" t="s">
        <v>101</v>
      </c>
      <c r="B133" s="281" t="s">
        <v>673</v>
      </c>
      <c r="C133" s="282">
        <v>34624.120000000003</v>
      </c>
      <c r="D133" s="336" t="s">
        <v>14</v>
      </c>
      <c r="E133" s="333">
        <v>304369.13</v>
      </c>
      <c r="F133" s="334">
        <f t="shared" si="2"/>
        <v>879.06676039708725</v>
      </c>
      <c r="G133" s="335"/>
    </row>
    <row r="134" spans="1:7" x14ac:dyDescent="0.2">
      <c r="A134" s="341" t="s">
        <v>674</v>
      </c>
      <c r="B134" s="341" t="s">
        <v>675</v>
      </c>
      <c r="C134" s="342">
        <v>0</v>
      </c>
      <c r="D134" s="343">
        <v>30000</v>
      </c>
      <c r="E134" s="343">
        <v>0</v>
      </c>
      <c r="F134" s="344">
        <v>0</v>
      </c>
      <c r="G134" s="343">
        <f>SUM(E134/D134*100)</f>
        <v>0</v>
      </c>
    </row>
    <row r="135" spans="1:7" ht="24" customHeight="1" x14ac:dyDescent="0.2">
      <c r="A135" s="279" t="s">
        <v>103</v>
      </c>
      <c r="B135" s="279" t="s">
        <v>770</v>
      </c>
      <c r="C135" s="280">
        <v>0</v>
      </c>
      <c r="D135" s="335">
        <v>30000</v>
      </c>
      <c r="E135" s="335">
        <v>0</v>
      </c>
      <c r="F135" s="334">
        <v>0</v>
      </c>
      <c r="G135" s="335">
        <f>SUM(E135/D135*100)</f>
        <v>0</v>
      </c>
    </row>
    <row r="136" spans="1:7" x14ac:dyDescent="0.2">
      <c r="A136" s="345" t="s">
        <v>676</v>
      </c>
      <c r="B136" s="345" t="s">
        <v>677</v>
      </c>
      <c r="C136" s="346">
        <v>60500</v>
      </c>
      <c r="D136" s="347">
        <v>145000</v>
      </c>
      <c r="E136" s="347">
        <v>82762.5</v>
      </c>
      <c r="F136" s="348">
        <f t="shared" si="2"/>
        <v>136.79752066115702</v>
      </c>
      <c r="G136" s="347">
        <f>SUM(E136/D136*100)</f>
        <v>57.077586206896548</v>
      </c>
    </row>
    <row r="137" spans="1:7" x14ac:dyDescent="0.2">
      <c r="A137" s="352" t="s">
        <v>105</v>
      </c>
      <c r="B137" s="352" t="s">
        <v>678</v>
      </c>
      <c r="C137" s="353">
        <v>20000</v>
      </c>
      <c r="D137" s="354">
        <v>25000</v>
      </c>
      <c r="E137" s="354">
        <v>0</v>
      </c>
      <c r="F137" s="355">
        <f t="shared" si="2"/>
        <v>0</v>
      </c>
      <c r="G137" s="354">
        <f>SUM(E137/D137*100)</f>
        <v>0</v>
      </c>
    </row>
    <row r="138" spans="1:7" x14ac:dyDescent="0.2">
      <c r="A138" s="336" t="s">
        <v>107</v>
      </c>
      <c r="B138" s="281" t="s">
        <v>679</v>
      </c>
      <c r="C138" s="349">
        <v>20000</v>
      </c>
      <c r="D138" s="336" t="s">
        <v>14</v>
      </c>
      <c r="E138" s="333">
        <v>0</v>
      </c>
      <c r="F138" s="334">
        <f t="shared" si="2"/>
        <v>0</v>
      </c>
      <c r="G138" s="335"/>
    </row>
    <row r="139" spans="1:7" ht="14.25" customHeight="1" x14ac:dyDescent="0.2">
      <c r="A139" s="279" t="s">
        <v>204</v>
      </c>
      <c r="B139" s="279" t="s">
        <v>205</v>
      </c>
      <c r="C139" s="280">
        <v>40500</v>
      </c>
      <c r="D139" s="335">
        <v>120000</v>
      </c>
      <c r="E139" s="335">
        <v>82762.5</v>
      </c>
      <c r="F139" s="334">
        <f t="shared" si="2"/>
        <v>204.35185185185185</v>
      </c>
      <c r="G139" s="335">
        <f>SUM(E139/D139*100)</f>
        <v>68.96875</v>
      </c>
    </row>
    <row r="140" spans="1:7" x14ac:dyDescent="0.2">
      <c r="A140" s="336" t="s">
        <v>206</v>
      </c>
      <c r="B140" s="281" t="s">
        <v>207</v>
      </c>
      <c r="C140" s="349">
        <v>25500</v>
      </c>
      <c r="D140" s="336" t="s">
        <v>14</v>
      </c>
      <c r="E140" s="333">
        <v>8000</v>
      </c>
      <c r="F140" s="334">
        <f t="shared" si="2"/>
        <v>31.372549019607842</v>
      </c>
      <c r="G140" s="335"/>
    </row>
    <row r="141" spans="1:7" x14ac:dyDescent="0.2">
      <c r="A141" s="336" t="s">
        <v>218</v>
      </c>
      <c r="B141" s="281" t="s">
        <v>219</v>
      </c>
      <c r="C141" s="349">
        <v>15000</v>
      </c>
      <c r="D141" s="336" t="s">
        <v>14</v>
      </c>
      <c r="E141" s="333">
        <v>74762.5</v>
      </c>
      <c r="F141" s="334">
        <f t="shared" si="2"/>
        <v>498.41666666666669</v>
      </c>
      <c r="G141" s="335"/>
    </row>
    <row r="142" spans="1:7" x14ac:dyDescent="0.2">
      <c r="A142" s="345" t="s">
        <v>680</v>
      </c>
      <c r="B142" s="345" t="s">
        <v>681</v>
      </c>
      <c r="C142" s="346">
        <f>SUM(C143)</f>
        <v>1812558.44</v>
      </c>
      <c r="D142" s="347">
        <v>2590262</v>
      </c>
      <c r="E142" s="347">
        <v>2680633.69</v>
      </c>
      <c r="F142" s="348">
        <f t="shared" si="2"/>
        <v>147.8922627178851</v>
      </c>
      <c r="G142" s="347">
        <f>SUM(E142/D142*100)</f>
        <v>103.4889015088049</v>
      </c>
    </row>
    <row r="143" spans="1:7" ht="15.75" customHeight="1" x14ac:dyDescent="0.2">
      <c r="A143" s="279" t="s">
        <v>108</v>
      </c>
      <c r="B143" s="279" t="s">
        <v>682</v>
      </c>
      <c r="C143" s="280">
        <f>SUM(C144:C145)</f>
        <v>1812558.44</v>
      </c>
      <c r="D143" s="335">
        <v>2590262</v>
      </c>
      <c r="E143" s="335">
        <v>2680633.69</v>
      </c>
      <c r="F143" s="334">
        <f t="shared" si="2"/>
        <v>147.8922627178851</v>
      </c>
      <c r="G143" s="335">
        <f>SUM(E143/D143*100)</f>
        <v>103.4889015088049</v>
      </c>
    </row>
    <row r="144" spans="1:7" x14ac:dyDescent="0.2">
      <c r="A144" s="336" t="s">
        <v>179</v>
      </c>
      <c r="B144" s="281" t="s">
        <v>683</v>
      </c>
      <c r="C144" s="282">
        <v>766850</v>
      </c>
      <c r="D144" s="336" t="s">
        <v>14</v>
      </c>
      <c r="E144" s="333">
        <v>1296330</v>
      </c>
      <c r="F144" s="334">
        <f t="shared" si="2"/>
        <v>169.04609767229576</v>
      </c>
      <c r="G144" s="335"/>
    </row>
    <row r="145" spans="1:7" x14ac:dyDescent="0.2">
      <c r="A145" s="336" t="s">
        <v>110</v>
      </c>
      <c r="B145" s="281" t="s">
        <v>684</v>
      </c>
      <c r="C145" s="349">
        <v>1045708.44</v>
      </c>
      <c r="D145" s="336" t="s">
        <v>14</v>
      </c>
      <c r="E145" s="333">
        <v>1384303.69</v>
      </c>
      <c r="F145" s="334">
        <f t="shared" si="2"/>
        <v>132.37950819255127</v>
      </c>
      <c r="G145" s="335"/>
    </row>
    <row r="146" spans="1:7" x14ac:dyDescent="0.2">
      <c r="A146" s="345" t="s">
        <v>685</v>
      </c>
      <c r="B146" s="345" t="s">
        <v>686</v>
      </c>
      <c r="C146" s="346">
        <v>5446386.0499999998</v>
      </c>
      <c r="D146" s="347">
        <v>6220574</v>
      </c>
      <c r="E146" s="347">
        <v>6029326.3399999999</v>
      </c>
      <c r="F146" s="348">
        <f t="shared" si="2"/>
        <v>110.70324954287807</v>
      </c>
      <c r="G146" s="347">
        <f>SUM(E146/D146*100)</f>
        <v>96.925562496322684</v>
      </c>
    </row>
    <row r="147" spans="1:7" x14ac:dyDescent="0.2">
      <c r="A147" s="279" t="s">
        <v>112</v>
      </c>
      <c r="B147" s="279" t="s">
        <v>593</v>
      </c>
      <c r="C147" s="280">
        <v>4784351.05</v>
      </c>
      <c r="D147" s="335">
        <v>6158900</v>
      </c>
      <c r="E147" s="335">
        <v>6011028.7599999998</v>
      </c>
      <c r="F147" s="334">
        <f t="shared" si="2"/>
        <v>125.6393750621623</v>
      </c>
      <c r="G147" s="335">
        <f>SUM(E147/D147*100)</f>
        <v>97.599064118592608</v>
      </c>
    </row>
    <row r="148" spans="1:7" x14ac:dyDescent="0.2">
      <c r="A148" s="336" t="s">
        <v>114</v>
      </c>
      <c r="B148" s="281" t="s">
        <v>687</v>
      </c>
      <c r="C148" s="349">
        <v>4784351.05</v>
      </c>
      <c r="D148" s="336" t="s">
        <v>14</v>
      </c>
      <c r="E148" s="333">
        <v>6010063.1799999997</v>
      </c>
      <c r="F148" s="334">
        <f t="shared" si="2"/>
        <v>125.61919301469318</v>
      </c>
      <c r="G148" s="335"/>
    </row>
    <row r="149" spans="1:7" x14ac:dyDescent="0.2">
      <c r="A149" s="336" t="s">
        <v>116</v>
      </c>
      <c r="B149" s="281" t="s">
        <v>688</v>
      </c>
      <c r="C149" s="349">
        <v>0</v>
      </c>
      <c r="D149" s="336" t="s">
        <v>14</v>
      </c>
      <c r="E149" s="333">
        <v>965.58</v>
      </c>
      <c r="F149" s="334">
        <v>0</v>
      </c>
      <c r="G149" s="335"/>
    </row>
    <row r="150" spans="1:7" x14ac:dyDescent="0.2">
      <c r="A150" s="279" t="s">
        <v>237</v>
      </c>
      <c r="B150" s="279" t="s">
        <v>594</v>
      </c>
      <c r="C150" s="280">
        <v>130000</v>
      </c>
      <c r="D150" s="335">
        <v>0</v>
      </c>
      <c r="E150" s="335">
        <v>0</v>
      </c>
      <c r="F150" s="334">
        <f t="shared" si="2"/>
        <v>0</v>
      </c>
      <c r="G150" s="335">
        <v>0</v>
      </c>
    </row>
    <row r="151" spans="1:7" x14ac:dyDescent="0.2">
      <c r="A151" s="336" t="s">
        <v>238</v>
      </c>
      <c r="B151" s="281" t="s">
        <v>689</v>
      </c>
      <c r="C151" s="349">
        <v>130000</v>
      </c>
      <c r="D151" s="336" t="s">
        <v>14</v>
      </c>
      <c r="E151" s="333">
        <v>0</v>
      </c>
      <c r="F151" s="334">
        <f t="shared" si="2"/>
        <v>0</v>
      </c>
      <c r="G151" s="335"/>
    </row>
    <row r="152" spans="1:7" x14ac:dyDescent="0.2">
      <c r="A152" s="279" t="s">
        <v>118</v>
      </c>
      <c r="B152" s="279" t="s">
        <v>690</v>
      </c>
      <c r="C152" s="280">
        <v>0</v>
      </c>
      <c r="D152" s="335">
        <v>20200</v>
      </c>
      <c r="E152" s="335">
        <v>18297.580000000002</v>
      </c>
      <c r="F152" s="334">
        <v>0</v>
      </c>
      <c r="G152" s="335">
        <f>SUM(E152/D152*100)</f>
        <v>90.582079207920799</v>
      </c>
    </row>
    <row r="153" spans="1:7" x14ac:dyDescent="0.2">
      <c r="A153" s="336" t="s">
        <v>120</v>
      </c>
      <c r="B153" s="281" t="s">
        <v>691</v>
      </c>
      <c r="C153" s="349">
        <v>0</v>
      </c>
      <c r="D153" s="336" t="s">
        <v>14</v>
      </c>
      <c r="E153" s="333">
        <v>18297.580000000002</v>
      </c>
      <c r="F153" s="334">
        <v>0</v>
      </c>
      <c r="G153" s="335"/>
    </row>
    <row r="154" spans="1:7" x14ac:dyDescent="0.2">
      <c r="A154" s="279" t="s">
        <v>122</v>
      </c>
      <c r="B154" s="279" t="s">
        <v>692</v>
      </c>
      <c r="C154" s="280">
        <v>0</v>
      </c>
      <c r="D154" s="335">
        <v>41474</v>
      </c>
      <c r="E154" s="335">
        <v>0</v>
      </c>
      <c r="F154" s="334">
        <v>0</v>
      </c>
      <c r="G154" s="335">
        <f>SUM(E154/D154*100)</f>
        <v>0</v>
      </c>
    </row>
    <row r="155" spans="1:7" x14ac:dyDescent="0.2">
      <c r="A155" s="279" t="s">
        <v>364</v>
      </c>
      <c r="B155" s="279" t="s">
        <v>693</v>
      </c>
      <c r="C155" s="280">
        <v>532035</v>
      </c>
      <c r="D155" s="335">
        <v>0</v>
      </c>
      <c r="E155" s="335">
        <v>0</v>
      </c>
      <c r="F155" s="334">
        <f t="shared" si="2"/>
        <v>0</v>
      </c>
      <c r="G155" s="335">
        <v>0</v>
      </c>
    </row>
    <row r="156" spans="1:7" ht="25.5" customHeight="1" x14ac:dyDescent="0.2">
      <c r="A156" s="336" t="s">
        <v>365</v>
      </c>
      <c r="B156" s="281" t="s">
        <v>366</v>
      </c>
      <c r="C156" s="349">
        <v>532035</v>
      </c>
      <c r="D156" s="336" t="s">
        <v>14</v>
      </c>
      <c r="E156" s="333">
        <v>0</v>
      </c>
      <c r="F156" s="334">
        <f t="shared" si="2"/>
        <v>0</v>
      </c>
      <c r="G156" s="335"/>
    </row>
    <row r="157" spans="1:7" x14ac:dyDescent="0.2">
      <c r="A157" s="341" t="s">
        <v>694</v>
      </c>
      <c r="B157" s="341" t="s">
        <v>469</v>
      </c>
      <c r="C157" s="342">
        <f>SUM(C158+C163+C183)</f>
        <v>15523571</v>
      </c>
      <c r="D157" s="343">
        <v>37587041.939999998</v>
      </c>
      <c r="E157" s="343">
        <v>25215790.5</v>
      </c>
      <c r="F157" s="344">
        <f t="shared" si="2"/>
        <v>162.43550211481625</v>
      </c>
      <c r="G157" s="343">
        <f>SUM(E157/D157*100)</f>
        <v>67.086392539886049</v>
      </c>
    </row>
    <row r="158" spans="1:7" x14ac:dyDescent="0.2">
      <c r="A158" s="345" t="s">
        <v>695</v>
      </c>
      <c r="B158" s="345" t="s">
        <v>696</v>
      </c>
      <c r="C158" s="346">
        <v>2692579.65</v>
      </c>
      <c r="D158" s="347">
        <v>15592000</v>
      </c>
      <c r="E158" s="347">
        <v>8689468.0099999998</v>
      </c>
      <c r="F158" s="348">
        <f t="shared" si="2"/>
        <v>322.71907016752505</v>
      </c>
      <c r="G158" s="347">
        <f>SUM(E158/D158*100)</f>
        <v>55.730297652642378</v>
      </c>
    </row>
    <row r="159" spans="1:7" x14ac:dyDescent="0.2">
      <c r="A159" s="279" t="s">
        <v>299</v>
      </c>
      <c r="B159" s="279" t="s">
        <v>697</v>
      </c>
      <c r="C159" s="280">
        <v>2655079.65</v>
      </c>
      <c r="D159" s="335">
        <v>15592000</v>
      </c>
      <c r="E159" s="335">
        <v>8689468.0099999998</v>
      </c>
      <c r="F159" s="334">
        <f t="shared" si="2"/>
        <v>327.27711238342698</v>
      </c>
      <c r="G159" s="335">
        <f>SUM(E159/D159*100)</f>
        <v>55.730297652642378</v>
      </c>
    </row>
    <row r="160" spans="1:7" x14ac:dyDescent="0.2">
      <c r="A160" s="336" t="s">
        <v>301</v>
      </c>
      <c r="B160" s="281" t="s">
        <v>610</v>
      </c>
      <c r="C160" s="349">
        <v>2655079.65</v>
      </c>
      <c r="D160" s="336" t="s">
        <v>14</v>
      </c>
      <c r="E160" s="333">
        <v>8689468.0099999998</v>
      </c>
      <c r="F160" s="334">
        <f t="shared" si="2"/>
        <v>327.27711238342698</v>
      </c>
      <c r="G160" s="335"/>
    </row>
    <row r="161" spans="1:13" x14ac:dyDescent="0.2">
      <c r="A161" s="279" t="s">
        <v>313</v>
      </c>
      <c r="B161" s="279" t="s">
        <v>698</v>
      </c>
      <c r="C161" s="280">
        <v>37500</v>
      </c>
      <c r="D161" s="335">
        <v>0</v>
      </c>
      <c r="E161" s="335">
        <v>0</v>
      </c>
      <c r="F161" s="334">
        <f t="shared" si="2"/>
        <v>0</v>
      </c>
      <c r="G161" s="335">
        <v>0</v>
      </c>
    </row>
    <row r="162" spans="1:13" x14ac:dyDescent="0.2">
      <c r="A162" s="336" t="s">
        <v>314</v>
      </c>
      <c r="B162" s="281" t="s">
        <v>699</v>
      </c>
      <c r="C162" s="349">
        <v>37500</v>
      </c>
      <c r="D162" s="336" t="s">
        <v>14</v>
      </c>
      <c r="E162" s="333">
        <v>0</v>
      </c>
      <c r="F162" s="334"/>
      <c r="G162" s="335"/>
    </row>
    <row r="163" spans="1:13" x14ac:dyDescent="0.2">
      <c r="A163" s="345" t="s">
        <v>700</v>
      </c>
      <c r="B163" s="345" t="s">
        <v>701</v>
      </c>
      <c r="C163" s="346">
        <f>SUM(C164+C168+C175+C177+C180)</f>
        <v>10828486.539999999</v>
      </c>
      <c r="D163" s="347">
        <v>13600153</v>
      </c>
      <c r="E163" s="347">
        <v>8730979.9100000001</v>
      </c>
      <c r="F163" s="348">
        <f t="shared" si="2"/>
        <v>80.629734153042591</v>
      </c>
      <c r="G163" s="347">
        <f>SUM(E163/D163*100)</f>
        <v>64.197659467507464</v>
      </c>
      <c r="J163" s="87"/>
      <c r="K163" s="87"/>
      <c r="L163" s="87"/>
      <c r="M163" s="87"/>
    </row>
    <row r="164" spans="1:13" x14ac:dyDescent="0.2">
      <c r="A164" s="279" t="s">
        <v>292</v>
      </c>
      <c r="B164" s="279" t="s">
        <v>702</v>
      </c>
      <c r="C164" s="280">
        <v>8542613.1799999997</v>
      </c>
      <c r="D164" s="335">
        <v>11334000</v>
      </c>
      <c r="E164" s="335">
        <v>6923023.75</v>
      </c>
      <c r="F164" s="334">
        <f t="shared" si="2"/>
        <v>81.041053880423974</v>
      </c>
      <c r="G164" s="335">
        <f>SUM(E164/D164*100)</f>
        <v>61.08191062290453</v>
      </c>
    </row>
    <row r="165" spans="1:13" x14ac:dyDescent="0.2">
      <c r="A165" s="336" t="s">
        <v>358</v>
      </c>
      <c r="B165" s="281" t="s">
        <v>703</v>
      </c>
      <c r="C165" s="349">
        <v>312937.5</v>
      </c>
      <c r="D165" s="336" t="s">
        <v>14</v>
      </c>
      <c r="E165" s="333">
        <v>0</v>
      </c>
      <c r="F165" s="334">
        <f t="shared" si="2"/>
        <v>0</v>
      </c>
      <c r="G165" s="335"/>
    </row>
    <row r="166" spans="1:13" x14ac:dyDescent="0.2">
      <c r="A166" s="336" t="s">
        <v>317</v>
      </c>
      <c r="B166" s="281" t="s">
        <v>704</v>
      </c>
      <c r="C166" s="349">
        <v>3120848.53</v>
      </c>
      <c r="D166" s="336" t="s">
        <v>14</v>
      </c>
      <c r="E166" s="333">
        <v>2334706.92</v>
      </c>
      <c r="F166" s="334">
        <f t="shared" si="2"/>
        <v>74.81000431635816</v>
      </c>
      <c r="G166" s="335"/>
    </row>
    <row r="167" spans="1:13" x14ac:dyDescent="0.2">
      <c r="A167" s="336" t="s">
        <v>294</v>
      </c>
      <c r="B167" s="281" t="s">
        <v>618</v>
      </c>
      <c r="C167" s="349">
        <v>5108827.1500000004</v>
      </c>
      <c r="D167" s="336" t="s">
        <v>14</v>
      </c>
      <c r="E167" s="333">
        <v>4588316.83</v>
      </c>
      <c r="F167" s="334">
        <f t="shared" si="2"/>
        <v>89.81154960390468</v>
      </c>
      <c r="G167" s="335"/>
    </row>
    <row r="168" spans="1:13" x14ac:dyDescent="0.2">
      <c r="A168" s="279" t="s">
        <v>133</v>
      </c>
      <c r="B168" s="279" t="s">
        <v>705</v>
      </c>
      <c r="C168" s="280">
        <f>SUM(C169:C174)</f>
        <v>1764748.78</v>
      </c>
      <c r="D168" s="335">
        <v>1750653</v>
      </c>
      <c r="E168" s="335">
        <v>1423450.67</v>
      </c>
      <c r="F168" s="334">
        <f t="shared" si="2"/>
        <v>80.660243890351353</v>
      </c>
      <c r="G168" s="335">
        <f>SUM(E168/D168*100)</f>
        <v>81.30969815263218</v>
      </c>
    </row>
    <row r="169" spans="1:13" x14ac:dyDescent="0.2">
      <c r="A169" s="336" t="s">
        <v>135</v>
      </c>
      <c r="B169" s="281" t="s">
        <v>619</v>
      </c>
      <c r="C169" s="282">
        <v>363514.37</v>
      </c>
      <c r="D169" s="336" t="s">
        <v>14</v>
      </c>
      <c r="E169" s="333">
        <v>675823.79</v>
      </c>
      <c r="F169" s="334">
        <f t="shared" si="2"/>
        <v>185.9139131143564</v>
      </c>
      <c r="G169" s="335"/>
    </row>
    <row r="170" spans="1:13" x14ac:dyDescent="0.2">
      <c r="A170" s="336" t="s">
        <v>137</v>
      </c>
      <c r="B170" s="281" t="s">
        <v>620</v>
      </c>
      <c r="C170" s="282">
        <v>10656.03</v>
      </c>
      <c r="D170" s="336" t="s">
        <v>14</v>
      </c>
      <c r="E170" s="333">
        <v>19749.490000000002</v>
      </c>
      <c r="F170" s="334">
        <f t="shared" si="2"/>
        <v>185.33628377547737</v>
      </c>
      <c r="G170" s="335"/>
    </row>
    <row r="171" spans="1:13" x14ac:dyDescent="0.2">
      <c r="A171" s="336" t="s">
        <v>139</v>
      </c>
      <c r="B171" s="281" t="s">
        <v>706</v>
      </c>
      <c r="C171" s="282">
        <v>121284.63</v>
      </c>
      <c r="D171" s="336" t="s">
        <v>14</v>
      </c>
      <c r="E171" s="333">
        <v>12819.13</v>
      </c>
      <c r="F171" s="334">
        <f t="shared" si="2"/>
        <v>10.569459625675568</v>
      </c>
      <c r="G171" s="335"/>
    </row>
    <row r="172" spans="1:13" x14ac:dyDescent="0.2">
      <c r="A172" s="336" t="s">
        <v>171</v>
      </c>
      <c r="B172" s="281" t="s">
        <v>621</v>
      </c>
      <c r="C172" s="282">
        <v>9764.3799999999992</v>
      </c>
      <c r="D172" s="336" t="s">
        <v>14</v>
      </c>
      <c r="E172" s="333">
        <v>6352.3</v>
      </c>
      <c r="F172" s="334">
        <f t="shared" si="2"/>
        <v>65.055845839674419</v>
      </c>
      <c r="G172" s="335"/>
    </row>
    <row r="173" spans="1:13" x14ac:dyDescent="0.2">
      <c r="A173" s="336" t="s">
        <v>173</v>
      </c>
      <c r="B173" s="281" t="s">
        <v>707</v>
      </c>
      <c r="C173" s="282">
        <v>173136.05</v>
      </c>
      <c r="D173" s="336" t="s">
        <v>14</v>
      </c>
      <c r="E173" s="333">
        <v>111454.21</v>
      </c>
      <c r="F173" s="334">
        <f t="shared" si="2"/>
        <v>64.373774265960222</v>
      </c>
      <c r="G173" s="335"/>
    </row>
    <row r="174" spans="1:13" x14ac:dyDescent="0.2">
      <c r="A174" s="336" t="s">
        <v>141</v>
      </c>
      <c r="B174" s="281" t="s">
        <v>622</v>
      </c>
      <c r="C174" s="282">
        <v>1086393.32</v>
      </c>
      <c r="D174" s="336" t="s">
        <v>14</v>
      </c>
      <c r="E174" s="333">
        <v>597251.75</v>
      </c>
      <c r="F174" s="334">
        <f t="shared" ref="F174:F211" si="3">SUM(E174/C174*100)</f>
        <v>54.97564638928376</v>
      </c>
      <c r="G174" s="335"/>
    </row>
    <row r="175" spans="1:13" x14ac:dyDescent="0.2">
      <c r="A175" s="279" t="s">
        <v>151</v>
      </c>
      <c r="B175" s="279" t="s">
        <v>378</v>
      </c>
      <c r="C175" s="351">
        <v>139280</v>
      </c>
      <c r="D175" s="335">
        <v>0</v>
      </c>
      <c r="E175" s="335">
        <v>0</v>
      </c>
      <c r="F175" s="334">
        <f t="shared" si="3"/>
        <v>0</v>
      </c>
      <c r="G175" s="335">
        <v>0</v>
      </c>
    </row>
    <row r="176" spans="1:13" x14ac:dyDescent="0.2">
      <c r="A176" s="336" t="s">
        <v>152</v>
      </c>
      <c r="B176" s="281" t="s">
        <v>623</v>
      </c>
      <c r="C176" s="282">
        <v>139280</v>
      </c>
      <c r="D176" s="336" t="s">
        <v>14</v>
      </c>
      <c r="E176" s="333">
        <v>0</v>
      </c>
      <c r="F176" s="334">
        <f t="shared" si="3"/>
        <v>0</v>
      </c>
      <c r="G176" s="335"/>
    </row>
    <row r="177" spans="1:8" ht="14.25" customHeight="1" x14ac:dyDescent="0.2">
      <c r="A177" s="279" t="s">
        <v>160</v>
      </c>
      <c r="B177" s="279" t="s">
        <v>161</v>
      </c>
      <c r="C177" s="351">
        <v>202989.98</v>
      </c>
      <c r="D177" s="335">
        <v>138500</v>
      </c>
      <c r="E177" s="335">
        <v>137521.87</v>
      </c>
      <c r="F177" s="334">
        <f t="shared" si="3"/>
        <v>67.748107566688759</v>
      </c>
      <c r="G177" s="335">
        <f>SUM(E177/D177*100)</f>
        <v>99.293768953068579</v>
      </c>
    </row>
    <row r="178" spans="1:8" x14ac:dyDescent="0.2">
      <c r="A178" s="336" t="s">
        <v>162</v>
      </c>
      <c r="B178" s="281" t="s">
        <v>708</v>
      </c>
      <c r="C178" s="282">
        <v>202989.98</v>
      </c>
      <c r="D178" s="336" t="s">
        <v>14</v>
      </c>
      <c r="E178" s="333">
        <v>124021.87</v>
      </c>
      <c r="F178" s="334">
        <f t="shared" si="3"/>
        <v>61.097532991529924</v>
      </c>
      <c r="G178" s="335"/>
    </row>
    <row r="179" spans="1:8" x14ac:dyDescent="0.2">
      <c r="A179" s="336" t="s">
        <v>166</v>
      </c>
      <c r="B179" s="281" t="s">
        <v>771</v>
      </c>
      <c r="C179" s="349">
        <v>0</v>
      </c>
      <c r="D179" s="336" t="s">
        <v>14</v>
      </c>
      <c r="E179" s="333">
        <v>13500</v>
      </c>
      <c r="F179" s="334">
        <v>0</v>
      </c>
      <c r="G179" s="335"/>
    </row>
    <row r="180" spans="1:8" x14ac:dyDescent="0.2">
      <c r="A180" s="279" t="s">
        <v>143</v>
      </c>
      <c r="B180" s="279" t="s">
        <v>709</v>
      </c>
      <c r="C180" s="280">
        <v>178854.6</v>
      </c>
      <c r="D180" s="335">
        <v>377000</v>
      </c>
      <c r="E180" s="335">
        <v>246983.62</v>
      </c>
      <c r="F180" s="334">
        <f t="shared" si="3"/>
        <v>138.09184667321946</v>
      </c>
      <c r="G180" s="335">
        <f>SUM(E180/D180*100)</f>
        <v>65.512896551724126</v>
      </c>
    </row>
    <row r="181" spans="1:8" x14ac:dyDescent="0.2">
      <c r="A181" s="336" t="s">
        <v>145</v>
      </c>
      <c r="B181" s="281" t="s">
        <v>710</v>
      </c>
      <c r="C181" s="349">
        <v>26448.35</v>
      </c>
      <c r="D181" s="336" t="s">
        <v>14</v>
      </c>
      <c r="E181" s="333">
        <v>99833.62</v>
      </c>
      <c r="F181" s="334">
        <f t="shared" si="3"/>
        <v>377.4663447814325</v>
      </c>
      <c r="G181" s="335"/>
    </row>
    <row r="182" spans="1:8" x14ac:dyDescent="0.2">
      <c r="A182" s="336" t="s">
        <v>285</v>
      </c>
      <c r="B182" s="281" t="s">
        <v>711</v>
      </c>
      <c r="C182" s="349">
        <v>152406.25</v>
      </c>
      <c r="D182" s="336" t="s">
        <v>14</v>
      </c>
      <c r="E182" s="333">
        <v>147150</v>
      </c>
      <c r="F182" s="334">
        <f t="shared" si="3"/>
        <v>96.551158499077303</v>
      </c>
      <c r="G182" s="335"/>
    </row>
    <row r="183" spans="1:8" x14ac:dyDescent="0.2">
      <c r="A183" s="345" t="s">
        <v>712</v>
      </c>
      <c r="B183" s="345" t="s">
        <v>713</v>
      </c>
      <c r="C183" s="346">
        <v>2002504.81</v>
      </c>
      <c r="D183" s="347">
        <v>8394888.9399999995</v>
      </c>
      <c r="E183" s="347">
        <v>7795342.5800000001</v>
      </c>
      <c r="F183" s="348">
        <f t="shared" si="3"/>
        <v>389.27959329096444</v>
      </c>
      <c r="G183" s="347">
        <f>SUM(E183/D183*100)</f>
        <v>92.858197835789355</v>
      </c>
    </row>
    <row r="184" spans="1:8" ht="14.25" customHeight="1" x14ac:dyDescent="0.2">
      <c r="A184" s="279" t="s">
        <v>175</v>
      </c>
      <c r="B184" s="279" t="s">
        <v>714</v>
      </c>
      <c r="C184" s="280">
        <v>2002504.81</v>
      </c>
      <c r="D184" s="335">
        <v>8394888.9399999995</v>
      </c>
      <c r="E184" s="335">
        <v>7795342.5800000001</v>
      </c>
      <c r="F184" s="334">
        <f t="shared" si="3"/>
        <v>389.27959329096444</v>
      </c>
      <c r="G184" s="335">
        <f>SUM(E184/D184*100)</f>
        <v>92.858197835789355</v>
      </c>
    </row>
    <row r="185" spans="1:8" x14ac:dyDescent="0.2">
      <c r="A185" s="336" t="s">
        <v>177</v>
      </c>
      <c r="B185" s="281" t="s">
        <v>714</v>
      </c>
      <c r="C185" s="349">
        <v>2002504.81</v>
      </c>
      <c r="D185" s="336" t="s">
        <v>14</v>
      </c>
      <c r="E185" s="333">
        <v>7795342.5800000001</v>
      </c>
      <c r="F185" s="334">
        <f t="shared" si="3"/>
        <v>389.27959329096444</v>
      </c>
      <c r="G185" s="335"/>
    </row>
    <row r="186" spans="1:8" x14ac:dyDescent="0.2">
      <c r="A186" s="356"/>
      <c r="B186" s="357"/>
      <c r="C186" s="358"/>
      <c r="D186" s="356"/>
      <c r="E186" s="359"/>
      <c r="F186" s="360"/>
      <c r="G186" s="361"/>
    </row>
    <row r="187" spans="1:8" x14ac:dyDescent="0.2">
      <c r="A187" s="356"/>
      <c r="B187" s="357"/>
      <c r="C187" s="358"/>
      <c r="D187" s="356"/>
      <c r="E187" s="359"/>
      <c r="F187" s="360"/>
      <c r="G187" s="361"/>
      <c r="H187" s="278"/>
    </row>
    <row r="188" spans="1:8" x14ac:dyDescent="0.2">
      <c r="A188" s="362" t="s">
        <v>471</v>
      </c>
      <c r="B188" s="362"/>
      <c r="C188" s="363"/>
      <c r="D188" s="362"/>
      <c r="E188" s="362"/>
      <c r="F188" s="362"/>
      <c r="G188" s="362"/>
    </row>
    <row r="189" spans="1:8" ht="15" customHeight="1" x14ac:dyDescent="0.2">
      <c r="A189" s="341" t="s">
        <v>715</v>
      </c>
      <c r="B189" s="341" t="s">
        <v>472</v>
      </c>
      <c r="C189" s="342">
        <f>SUM(C190)</f>
        <v>137558.07</v>
      </c>
      <c r="D189" s="343">
        <v>5604000</v>
      </c>
      <c r="E189" s="343">
        <v>5555456.04</v>
      </c>
      <c r="F189" s="344">
        <f t="shared" si="3"/>
        <v>4038.6260435320155</v>
      </c>
      <c r="G189" s="343">
        <f>SUM(E189/D189*100)</f>
        <v>99.133762312633834</v>
      </c>
    </row>
    <row r="190" spans="1:8" x14ac:dyDescent="0.2">
      <c r="A190" s="345" t="s">
        <v>716</v>
      </c>
      <c r="B190" s="345" t="s">
        <v>717</v>
      </c>
      <c r="C190" s="346">
        <f>SUM(C191+C193)</f>
        <v>137558.07</v>
      </c>
      <c r="D190" s="347">
        <v>5604000</v>
      </c>
      <c r="E190" s="347">
        <v>5555456.04</v>
      </c>
      <c r="F190" s="348">
        <f t="shared" si="3"/>
        <v>4038.6260435320155</v>
      </c>
      <c r="G190" s="347">
        <f>SUM(E190/D190*100)</f>
        <v>99.133762312633834</v>
      </c>
    </row>
    <row r="191" spans="1:8" ht="25.5" x14ac:dyDescent="0.2">
      <c r="A191" s="279" t="s">
        <v>718</v>
      </c>
      <c r="B191" s="279" t="s">
        <v>744</v>
      </c>
      <c r="C191" s="280">
        <v>80342.070000000007</v>
      </c>
      <c r="D191" s="335">
        <v>0</v>
      </c>
      <c r="E191" s="335">
        <v>0</v>
      </c>
      <c r="F191" s="334">
        <f t="shared" si="3"/>
        <v>0</v>
      </c>
      <c r="G191" s="335">
        <v>0</v>
      </c>
    </row>
    <row r="192" spans="1:8" ht="25.5" x14ac:dyDescent="0.2">
      <c r="A192" s="336" t="s">
        <v>719</v>
      </c>
      <c r="B192" s="281" t="s">
        <v>720</v>
      </c>
      <c r="C192" s="282">
        <v>80342.070000000007</v>
      </c>
      <c r="D192" s="333" t="s">
        <v>14</v>
      </c>
      <c r="E192" s="333">
        <v>0</v>
      </c>
      <c r="F192" s="334">
        <f t="shared" si="3"/>
        <v>0</v>
      </c>
      <c r="G192" s="335"/>
    </row>
    <row r="193" spans="1:8" ht="15.75" customHeight="1" x14ac:dyDescent="0.2">
      <c r="A193" s="279" t="s">
        <v>721</v>
      </c>
      <c r="B193" s="279" t="s">
        <v>722</v>
      </c>
      <c r="C193" s="351">
        <v>57216</v>
      </c>
      <c r="D193" s="335">
        <v>5604000</v>
      </c>
      <c r="E193" s="335">
        <v>5555456.04</v>
      </c>
      <c r="F193" s="334">
        <f t="shared" si="3"/>
        <v>9709.6197567114086</v>
      </c>
      <c r="G193" s="335">
        <f>SUM(E193/D193*100)</f>
        <v>99.133762312633834</v>
      </c>
    </row>
    <row r="194" spans="1:8" x14ac:dyDescent="0.2">
      <c r="A194" s="336" t="s">
        <v>723</v>
      </c>
      <c r="B194" s="281" t="s">
        <v>724</v>
      </c>
      <c r="C194" s="282">
        <v>57216</v>
      </c>
      <c r="D194" s="336" t="s">
        <v>14</v>
      </c>
      <c r="E194" s="333">
        <v>5555456.04</v>
      </c>
      <c r="F194" s="334">
        <f t="shared" si="3"/>
        <v>9709.6197567114086</v>
      </c>
      <c r="G194" s="335"/>
    </row>
    <row r="195" spans="1:8" ht="15.75" customHeight="1" x14ac:dyDescent="0.2">
      <c r="A195" s="341" t="s">
        <v>725</v>
      </c>
      <c r="B195" s="341" t="s">
        <v>473</v>
      </c>
      <c r="C195" s="342">
        <f>SUM(C196)</f>
        <v>7182122.3399999999</v>
      </c>
      <c r="D195" s="343">
        <v>9190216</v>
      </c>
      <c r="E195" s="343">
        <v>9163464.4199999999</v>
      </c>
      <c r="F195" s="344">
        <f t="shared" si="3"/>
        <v>127.58713909626887</v>
      </c>
      <c r="G195" s="343">
        <f>SUM(E195/D195*100)</f>
        <v>99.708912391177748</v>
      </c>
    </row>
    <row r="196" spans="1:8" x14ac:dyDescent="0.2">
      <c r="A196" s="345" t="s">
        <v>726</v>
      </c>
      <c r="B196" s="345" t="s">
        <v>727</v>
      </c>
      <c r="C196" s="346">
        <f>SUM(C197+C199+C201)</f>
        <v>7182122.3399999999</v>
      </c>
      <c r="D196" s="347">
        <v>9190216</v>
      </c>
      <c r="E196" s="347">
        <v>9163464.4199999999</v>
      </c>
      <c r="F196" s="348">
        <f t="shared" si="3"/>
        <v>127.58713909626887</v>
      </c>
      <c r="G196" s="347">
        <f>SUM(E196/D196*100)</f>
        <v>99.708912391177748</v>
      </c>
    </row>
    <row r="197" spans="1:8" ht="25.5" customHeight="1" x14ac:dyDescent="0.2">
      <c r="A197" s="279" t="s">
        <v>124</v>
      </c>
      <c r="B197" s="279" t="s">
        <v>745</v>
      </c>
      <c r="C197" s="280">
        <f>SUM(C198)</f>
        <v>4431002.76</v>
      </c>
      <c r="D197" s="335">
        <v>4432000</v>
      </c>
      <c r="E197" s="335">
        <v>4431002.76</v>
      </c>
      <c r="F197" s="334">
        <f t="shared" si="3"/>
        <v>100</v>
      </c>
      <c r="G197" s="335">
        <f>SUM(E197/D197*100)</f>
        <v>99.977499097472915</v>
      </c>
    </row>
    <row r="198" spans="1:8" ht="25.5" x14ac:dyDescent="0.2">
      <c r="A198" s="336" t="s">
        <v>126</v>
      </c>
      <c r="B198" s="281" t="s">
        <v>728</v>
      </c>
      <c r="C198" s="349">
        <v>4431002.76</v>
      </c>
      <c r="D198" s="336" t="s">
        <v>14</v>
      </c>
      <c r="E198" s="333">
        <v>4431002.76</v>
      </c>
      <c r="F198" s="334">
        <f t="shared" si="3"/>
        <v>100</v>
      </c>
      <c r="G198" s="335"/>
    </row>
    <row r="199" spans="1:8" ht="24.75" customHeight="1" x14ac:dyDescent="0.2">
      <c r="A199" s="279" t="s">
        <v>128</v>
      </c>
      <c r="B199" s="279" t="s">
        <v>746</v>
      </c>
      <c r="C199" s="280">
        <v>2734372.5</v>
      </c>
      <c r="D199" s="335">
        <v>2800000</v>
      </c>
      <c r="E199" s="335">
        <v>2797792.15</v>
      </c>
      <c r="F199" s="334">
        <f t="shared" si="3"/>
        <v>102.31934932054794</v>
      </c>
      <c r="G199" s="335">
        <f>SUM(E199/D199*100)</f>
        <v>99.921148214285722</v>
      </c>
    </row>
    <row r="200" spans="1:8" ht="25.5" x14ac:dyDescent="0.2">
      <c r="A200" s="336" t="s">
        <v>130</v>
      </c>
      <c r="B200" s="281" t="s">
        <v>729</v>
      </c>
      <c r="C200" s="349">
        <v>2734372.5</v>
      </c>
      <c r="D200" s="336" t="s">
        <v>14</v>
      </c>
      <c r="E200" s="333">
        <v>2797792.15</v>
      </c>
      <c r="F200" s="334">
        <f t="shared" si="3"/>
        <v>102.31934932054794</v>
      </c>
      <c r="G200" s="335"/>
    </row>
    <row r="201" spans="1:8" ht="27" customHeight="1" x14ac:dyDescent="0.2">
      <c r="A201" s="279" t="s">
        <v>181</v>
      </c>
      <c r="B201" s="279" t="s">
        <v>747</v>
      </c>
      <c r="C201" s="280">
        <f>SUM(C202:C203)</f>
        <v>16747.080000000002</v>
      </c>
      <c r="D201" s="335">
        <v>1958216</v>
      </c>
      <c r="E201" s="335">
        <v>1934669.51</v>
      </c>
      <c r="F201" s="334">
        <f t="shared" si="3"/>
        <v>11552.279621283233</v>
      </c>
      <c r="G201" s="335">
        <f>SUM(E201/D201*100)</f>
        <v>98.797553998128905</v>
      </c>
    </row>
    <row r="202" spans="1:8" ht="25.5" x14ac:dyDescent="0.2">
      <c r="A202" s="336" t="s">
        <v>193</v>
      </c>
      <c r="B202" s="281" t="s">
        <v>730</v>
      </c>
      <c r="C202" s="282">
        <v>16747.080000000002</v>
      </c>
      <c r="D202" s="336" t="s">
        <v>14</v>
      </c>
      <c r="E202" s="333">
        <v>25634.83</v>
      </c>
      <c r="F202" s="334">
        <f t="shared" si="3"/>
        <v>153.07044571352139</v>
      </c>
      <c r="G202" s="335"/>
    </row>
    <row r="203" spans="1:8" ht="15" customHeight="1" x14ac:dyDescent="0.2">
      <c r="A203" s="336" t="s">
        <v>183</v>
      </c>
      <c r="B203" s="281" t="s">
        <v>184</v>
      </c>
      <c r="C203" s="349">
        <v>0</v>
      </c>
      <c r="D203" s="336" t="s">
        <v>14</v>
      </c>
      <c r="E203" s="333">
        <v>1909034.68</v>
      </c>
      <c r="F203" s="334">
        <v>0</v>
      </c>
      <c r="G203" s="335"/>
    </row>
    <row r="204" spans="1:8" x14ac:dyDescent="0.2">
      <c r="A204" s="364"/>
      <c r="B204" s="365"/>
      <c r="C204" s="366"/>
      <c r="D204" s="364"/>
      <c r="E204" s="367"/>
      <c r="F204" s="368"/>
      <c r="G204" s="369"/>
      <c r="H204" s="86"/>
    </row>
    <row r="205" spans="1:8" s="85" customFormat="1" x14ac:dyDescent="0.2">
      <c r="A205" s="364"/>
      <c r="B205" s="365"/>
      <c r="C205" s="366"/>
      <c r="D205" s="364"/>
      <c r="E205" s="367"/>
      <c r="F205" s="368"/>
      <c r="G205" s="369"/>
      <c r="H205" s="86"/>
    </row>
    <row r="206" spans="1:8" x14ac:dyDescent="0.2">
      <c r="A206" s="362" t="s">
        <v>731</v>
      </c>
      <c r="B206" s="362"/>
      <c r="C206" s="363"/>
      <c r="D206" s="362"/>
      <c r="E206" s="362"/>
      <c r="F206" s="362"/>
      <c r="G206" s="362"/>
    </row>
    <row r="207" spans="1:8" x14ac:dyDescent="0.2">
      <c r="A207" s="341" t="s">
        <v>732</v>
      </c>
      <c r="B207" s="341" t="s">
        <v>476</v>
      </c>
      <c r="C207" s="343">
        <f>SUM(C208)</f>
        <v>3625515.5599999949</v>
      </c>
      <c r="D207" s="343">
        <v>5856897.29</v>
      </c>
      <c r="E207" s="343">
        <f>SUM(E208)</f>
        <v>5846432.3600000013</v>
      </c>
      <c r="F207" s="344">
        <f t="shared" si="3"/>
        <v>161.25795802680295</v>
      </c>
      <c r="G207" s="343">
        <f>SUM(E207/D207*100)</f>
        <v>99.821322972184163</v>
      </c>
    </row>
    <row r="208" spans="1:8" x14ac:dyDescent="0.2">
      <c r="A208" s="345" t="s">
        <v>733</v>
      </c>
      <c r="B208" s="345" t="s">
        <v>734</v>
      </c>
      <c r="C208" s="347">
        <f>SUM(C209)</f>
        <v>3625515.5599999949</v>
      </c>
      <c r="D208" s="347">
        <v>5856897.29</v>
      </c>
      <c r="E208" s="347">
        <f>SUM(E209)</f>
        <v>5846432.3600000013</v>
      </c>
      <c r="F208" s="348">
        <f t="shared" si="3"/>
        <v>161.25795802680295</v>
      </c>
      <c r="G208" s="347">
        <f>SUM(E208/D208*100)</f>
        <v>99.821322972184163</v>
      </c>
    </row>
    <row r="209" spans="1:7" x14ac:dyDescent="0.2">
      <c r="A209" s="279" t="s">
        <v>735</v>
      </c>
      <c r="B209" s="279" t="s">
        <v>736</v>
      </c>
      <c r="C209" s="335">
        <f>SUM(C210-C211)</f>
        <v>3625515.5599999949</v>
      </c>
      <c r="D209" s="335">
        <v>5856897.29</v>
      </c>
      <c r="E209" s="335">
        <f>SUM(E210-E211)</f>
        <v>5846432.3600000013</v>
      </c>
      <c r="F209" s="334">
        <f t="shared" si="3"/>
        <v>161.25795802680295</v>
      </c>
      <c r="G209" s="335">
        <f>SUM(E209/D209*100)</f>
        <v>99.821322972184163</v>
      </c>
    </row>
    <row r="210" spans="1:7" x14ac:dyDescent="0.2">
      <c r="A210" s="336" t="s">
        <v>737</v>
      </c>
      <c r="B210" s="281" t="s">
        <v>738</v>
      </c>
      <c r="C210" s="350">
        <v>54775954.579999998</v>
      </c>
      <c r="D210" s="336"/>
      <c r="E210" s="333">
        <v>16618472.92</v>
      </c>
      <c r="F210" s="333">
        <f t="shared" si="3"/>
        <v>30.338992807014996</v>
      </c>
      <c r="G210" s="335"/>
    </row>
    <row r="211" spans="1:7" x14ac:dyDescent="0.2">
      <c r="A211" s="336" t="s">
        <v>739</v>
      </c>
      <c r="B211" s="281" t="s">
        <v>740</v>
      </c>
      <c r="C211" s="350">
        <v>51150439.020000003</v>
      </c>
      <c r="D211" s="336"/>
      <c r="E211" s="333">
        <v>10772040.559999999</v>
      </c>
      <c r="F211" s="333">
        <f t="shared" si="3"/>
        <v>21.059527085951483</v>
      </c>
      <c r="G211" s="335"/>
    </row>
  </sheetData>
  <pageMargins left="0.70866141732283472" right="0.70866141732283472" top="0.74803149606299213" bottom="0.74803149606299213" header="0.31496062992125984" footer="0.31496062992125984"/>
  <pageSetup fitToHeight="0" orientation="landscape" horizontalDpi="300" verticalDpi="300" r:id="rId1"/>
  <headerFooter alignWithMargins="0">
    <oddFooter>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workbookViewId="0">
      <selection activeCell="D86" sqref="D86"/>
    </sheetView>
  </sheetViews>
  <sheetFormatPr defaultRowHeight="12.75" x14ac:dyDescent="0.2"/>
  <cols>
    <col min="1" max="1" width="9.140625" style="1"/>
    <col min="2" max="2" width="65" style="1" customWidth="1"/>
    <col min="3" max="3" width="12.85546875" style="1" customWidth="1"/>
    <col min="4" max="4" width="13.85546875" style="1" customWidth="1"/>
    <col min="5" max="5" width="13.140625" style="1" customWidth="1"/>
    <col min="6" max="6" width="10.5703125" style="1" customWidth="1"/>
    <col min="7" max="7" width="10.140625" style="1" customWidth="1"/>
    <col min="8" max="8" width="9.140625" style="1"/>
    <col min="9" max="9" width="9" style="1" customWidth="1"/>
    <col min="10" max="10" width="10.7109375" style="1" bestFit="1" customWidth="1"/>
    <col min="11" max="16384" width="9.140625" style="1"/>
  </cols>
  <sheetData>
    <row r="1" spans="1:7" ht="15" x14ac:dyDescent="0.25">
      <c r="A1" s="88"/>
      <c r="B1" s="89" t="s">
        <v>782</v>
      </c>
    </row>
    <row r="2" spans="1:7" ht="15" x14ac:dyDescent="0.25">
      <c r="A2" s="397" t="s">
        <v>783</v>
      </c>
      <c r="B2" s="90"/>
    </row>
    <row r="3" spans="1:7" ht="15" x14ac:dyDescent="0.25">
      <c r="A3" s="397" t="s">
        <v>774</v>
      </c>
      <c r="B3" s="90"/>
    </row>
    <row r="4" spans="1:7" ht="15.75" thickBot="1" x14ac:dyDescent="0.3">
      <c r="A4" s="283" t="s">
        <v>784</v>
      </c>
      <c r="B4" s="284"/>
      <c r="C4" s="285"/>
      <c r="D4" s="285"/>
      <c r="E4" s="285"/>
      <c r="F4" s="285"/>
      <c r="G4" s="285"/>
    </row>
    <row r="5" spans="1:7" ht="36" customHeight="1" x14ac:dyDescent="0.2">
      <c r="A5" s="286"/>
      <c r="B5" s="287" t="s">
        <v>785</v>
      </c>
      <c r="C5" s="288" t="s">
        <v>2</v>
      </c>
      <c r="D5" s="288" t="s">
        <v>3</v>
      </c>
      <c r="E5" s="288" t="s">
        <v>4</v>
      </c>
      <c r="F5" s="289" t="s">
        <v>376</v>
      </c>
      <c r="G5" s="290" t="s">
        <v>377</v>
      </c>
    </row>
    <row r="6" spans="1:7" ht="17.25" customHeight="1" thickBot="1" x14ac:dyDescent="0.25">
      <c r="A6" s="291"/>
      <c r="B6" s="292" t="s">
        <v>441</v>
      </c>
      <c r="C6" s="293" t="s">
        <v>442</v>
      </c>
      <c r="D6" s="293" t="s">
        <v>443</v>
      </c>
      <c r="E6" s="293" t="s">
        <v>444</v>
      </c>
      <c r="F6" s="294" t="s">
        <v>446</v>
      </c>
      <c r="G6" s="295" t="s">
        <v>445</v>
      </c>
    </row>
    <row r="7" spans="1:7" ht="18.75" customHeight="1" thickBot="1" x14ac:dyDescent="0.25">
      <c r="A7" s="296" t="s">
        <v>447</v>
      </c>
      <c r="B7" s="297"/>
      <c r="C7" s="298">
        <v>81289806.829999998</v>
      </c>
      <c r="D7" s="298">
        <v>91995132.849999994</v>
      </c>
      <c r="E7" s="298">
        <v>87405175.670000002</v>
      </c>
      <c r="F7" s="299">
        <f>SUM(E7/C7*100)</f>
        <v>107.522922096234</v>
      </c>
      <c r="G7" s="300">
        <f>SUM(E7/D7*100)</f>
        <v>95.010652153213343</v>
      </c>
    </row>
    <row r="8" spans="1:7" x14ac:dyDescent="0.2">
      <c r="A8" s="301" t="s">
        <v>415</v>
      </c>
      <c r="B8" s="302"/>
      <c r="C8" s="303">
        <v>48810453.409999996</v>
      </c>
      <c r="D8" s="303">
        <v>48743600</v>
      </c>
      <c r="E8" s="303">
        <v>48016243.25</v>
      </c>
      <c r="F8" s="304">
        <f>SUM(E8/C8*100)</f>
        <v>98.372868710460935</v>
      </c>
      <c r="G8" s="305">
        <f>SUM(E8/D8*100)</f>
        <v>98.507790253489688</v>
      </c>
    </row>
    <row r="9" spans="1:7" x14ac:dyDescent="0.2">
      <c r="A9" s="306" t="s">
        <v>416</v>
      </c>
      <c r="B9" s="307"/>
      <c r="C9" s="308">
        <v>48810453.409999996</v>
      </c>
      <c r="D9" s="308">
        <v>48743600</v>
      </c>
      <c r="E9" s="308">
        <v>48016243.25</v>
      </c>
      <c r="F9" s="507">
        <f>SUM(E9/C9*100)</f>
        <v>98.372868710460935</v>
      </c>
      <c r="G9" s="508">
        <f>SUM(E9/D9*100)</f>
        <v>98.507790253489688</v>
      </c>
    </row>
    <row r="10" spans="1:7" x14ac:dyDescent="0.2">
      <c r="A10" s="311" t="s">
        <v>417</v>
      </c>
      <c r="B10" s="312"/>
      <c r="C10" s="313">
        <v>12170373.08</v>
      </c>
      <c r="D10" s="313">
        <v>12220116.469999999</v>
      </c>
      <c r="E10" s="313">
        <v>12185792.600000001</v>
      </c>
      <c r="F10" s="304">
        <f t="shared" ref="F10:F30" si="0">SUM(E10/C10*100)</f>
        <v>100.12669718420828</v>
      </c>
      <c r="G10" s="305">
        <f t="shared" ref="G10:G30" si="1">SUM(E10/D10*100)</f>
        <v>99.719119943870737</v>
      </c>
    </row>
    <row r="11" spans="1:7" x14ac:dyDescent="0.2">
      <c r="A11" s="306" t="s">
        <v>418</v>
      </c>
      <c r="B11" s="307"/>
      <c r="C11" s="308">
        <v>6700159.1200000001</v>
      </c>
      <c r="D11" s="308">
        <v>6550000</v>
      </c>
      <c r="E11" s="308">
        <v>6626854.6100000003</v>
      </c>
      <c r="F11" s="507">
        <f t="shared" si="0"/>
        <v>98.905928819194983</v>
      </c>
      <c r="G11" s="508">
        <f t="shared" si="1"/>
        <v>101.17335282442748</v>
      </c>
    </row>
    <row r="12" spans="1:7" x14ac:dyDescent="0.2">
      <c r="A12" s="306" t="s">
        <v>419</v>
      </c>
      <c r="B12" s="307"/>
      <c r="C12" s="308">
        <v>5470213.96</v>
      </c>
      <c r="D12" s="308">
        <v>5670116.4699999997</v>
      </c>
      <c r="E12" s="308">
        <v>5558937.9900000002</v>
      </c>
      <c r="F12" s="507">
        <f t="shared" si="0"/>
        <v>101.62194807458684</v>
      </c>
      <c r="G12" s="508">
        <f t="shared" si="1"/>
        <v>98.039220524159717</v>
      </c>
    </row>
    <row r="13" spans="1:7" x14ac:dyDescent="0.2">
      <c r="A13" s="311" t="s">
        <v>420</v>
      </c>
      <c r="B13" s="312"/>
      <c r="C13" s="313">
        <v>16370621.100000001</v>
      </c>
      <c r="D13" s="313">
        <v>25882985.27</v>
      </c>
      <c r="E13" s="313">
        <v>21025429.82</v>
      </c>
      <c r="F13" s="304">
        <f t="shared" si="0"/>
        <v>128.43391641383721</v>
      </c>
      <c r="G13" s="305">
        <f t="shared" si="1"/>
        <v>81.232630628468456</v>
      </c>
    </row>
    <row r="14" spans="1:7" x14ac:dyDescent="0.2">
      <c r="A14" s="306" t="s">
        <v>421</v>
      </c>
      <c r="B14" s="307"/>
      <c r="C14" s="308">
        <v>191451.44</v>
      </c>
      <c r="D14" s="308">
        <v>180000</v>
      </c>
      <c r="E14" s="308">
        <v>179811.35</v>
      </c>
      <c r="F14" s="507">
        <f t="shared" si="0"/>
        <v>93.920082293452595</v>
      </c>
      <c r="G14" s="508">
        <f t="shared" si="1"/>
        <v>99.895194444444442</v>
      </c>
    </row>
    <row r="15" spans="1:7" x14ac:dyDescent="0.2">
      <c r="A15" s="306" t="s">
        <v>422</v>
      </c>
      <c r="B15" s="307"/>
      <c r="C15" s="308">
        <v>3438831.97</v>
      </c>
      <c r="D15" s="308">
        <v>3565003</v>
      </c>
      <c r="E15" s="308">
        <v>3686065.86</v>
      </c>
      <c r="F15" s="507">
        <f t="shared" si="0"/>
        <v>107.18947282556523</v>
      </c>
      <c r="G15" s="508">
        <f t="shared" si="1"/>
        <v>103.39586979309694</v>
      </c>
    </row>
    <row r="16" spans="1:7" x14ac:dyDescent="0.2">
      <c r="A16" s="306" t="s">
        <v>423</v>
      </c>
      <c r="B16" s="307"/>
      <c r="C16" s="308">
        <v>7955264.25</v>
      </c>
      <c r="D16" s="308">
        <v>16262982.27</v>
      </c>
      <c r="E16" s="308">
        <v>11131648.130000001</v>
      </c>
      <c r="F16" s="507">
        <f t="shared" si="0"/>
        <v>139.9280750479156</v>
      </c>
      <c r="G16" s="508">
        <f t="shared" si="1"/>
        <v>68.447766499348234</v>
      </c>
    </row>
    <row r="17" spans="1:7" x14ac:dyDescent="0.2">
      <c r="A17" s="306" t="s">
        <v>424</v>
      </c>
      <c r="B17" s="307"/>
      <c r="C17" s="308">
        <v>3718137.48</v>
      </c>
      <c r="D17" s="316">
        <v>3850000</v>
      </c>
      <c r="E17" s="316">
        <v>4012458.33</v>
      </c>
      <c r="F17" s="507">
        <f t="shared" si="0"/>
        <v>107.91581407581519</v>
      </c>
      <c r="G17" s="508">
        <f t="shared" si="1"/>
        <v>104.21969688311688</v>
      </c>
    </row>
    <row r="18" spans="1:7" x14ac:dyDescent="0.2">
      <c r="A18" s="306" t="s">
        <v>425</v>
      </c>
      <c r="B18" s="307"/>
      <c r="C18" s="308">
        <v>139667.49</v>
      </c>
      <c r="D18" s="308">
        <v>250000</v>
      </c>
      <c r="E18" s="308">
        <v>274425.57</v>
      </c>
      <c r="F18" s="507">
        <f t="shared" si="0"/>
        <v>196.48493002917144</v>
      </c>
      <c r="G18" s="508">
        <f t="shared" si="1"/>
        <v>109.770228</v>
      </c>
    </row>
    <row r="19" spans="1:7" x14ac:dyDescent="0.2">
      <c r="A19" s="306" t="s">
        <v>426</v>
      </c>
      <c r="B19" s="307"/>
      <c r="C19" s="308">
        <v>677629.23</v>
      </c>
      <c r="D19" s="308">
        <v>1375000</v>
      </c>
      <c r="E19" s="308">
        <v>1364311.09</v>
      </c>
      <c r="F19" s="507">
        <f t="shared" si="0"/>
        <v>201.33592672795419</v>
      </c>
      <c r="G19" s="508">
        <f t="shared" si="1"/>
        <v>99.222624727272731</v>
      </c>
    </row>
    <row r="20" spans="1:7" x14ac:dyDescent="0.2">
      <c r="A20" s="306" t="s">
        <v>427</v>
      </c>
      <c r="B20" s="307"/>
      <c r="C20" s="308">
        <v>249639.24</v>
      </c>
      <c r="D20" s="308">
        <v>400000</v>
      </c>
      <c r="E20" s="308">
        <v>376709.49</v>
      </c>
      <c r="F20" s="507">
        <f t="shared" si="0"/>
        <v>150.90155297700792</v>
      </c>
      <c r="G20" s="508">
        <f t="shared" si="1"/>
        <v>94.177372500000004</v>
      </c>
    </row>
    <row r="21" spans="1:7" x14ac:dyDescent="0.2">
      <c r="A21" s="311" t="s">
        <v>428</v>
      </c>
      <c r="B21" s="312"/>
      <c r="C21" s="313">
        <v>1910312.08</v>
      </c>
      <c r="D21" s="313">
        <v>4283611.1100000003</v>
      </c>
      <c r="E21" s="313">
        <v>5340684.99</v>
      </c>
      <c r="F21" s="304">
        <f t="shared" si="0"/>
        <v>279.57133527627593</v>
      </c>
      <c r="G21" s="305">
        <f t="shared" si="1"/>
        <v>124.67716729775687</v>
      </c>
    </row>
    <row r="22" spans="1:7" x14ac:dyDescent="0.2">
      <c r="A22" s="306" t="s">
        <v>429</v>
      </c>
      <c r="B22" s="307"/>
      <c r="C22" s="308">
        <v>115267.74</v>
      </c>
      <c r="D22" s="308">
        <v>1100570</v>
      </c>
      <c r="E22" s="308">
        <v>1104324.3</v>
      </c>
      <c r="F22" s="507">
        <f t="shared" si="0"/>
        <v>958.05148951475928</v>
      </c>
      <c r="G22" s="508">
        <f t="shared" si="1"/>
        <v>100.34112323614129</v>
      </c>
    </row>
    <row r="23" spans="1:7" x14ac:dyDescent="0.2">
      <c r="A23" s="306" t="s">
        <v>430</v>
      </c>
      <c r="B23" s="307"/>
      <c r="C23" s="308">
        <v>729982</v>
      </c>
      <c r="D23" s="308">
        <v>2246000</v>
      </c>
      <c r="E23" s="308">
        <v>2713097.68</v>
      </c>
      <c r="F23" s="507">
        <f t="shared" si="0"/>
        <v>371.6663808148694</v>
      </c>
      <c r="G23" s="508">
        <f t="shared" si="1"/>
        <v>120.79686910062333</v>
      </c>
    </row>
    <row r="24" spans="1:7" x14ac:dyDescent="0.2">
      <c r="A24" s="306" t="s">
        <v>431</v>
      </c>
      <c r="B24" s="307"/>
      <c r="C24" s="308">
        <v>1065062.3400000001</v>
      </c>
      <c r="D24" s="308">
        <v>937041.11</v>
      </c>
      <c r="E24" s="308">
        <v>1470271.51</v>
      </c>
      <c r="F24" s="507">
        <f t="shared" si="0"/>
        <v>138.04558238346874</v>
      </c>
      <c r="G24" s="508">
        <f t="shared" si="1"/>
        <v>156.90576371830687</v>
      </c>
    </row>
    <row r="25" spans="1:7" x14ac:dyDescent="0.2">
      <c r="A25" s="306" t="s">
        <v>432</v>
      </c>
      <c r="B25" s="307"/>
      <c r="C25" s="308">
        <v>0</v>
      </c>
      <c r="D25" s="308">
        <v>0</v>
      </c>
      <c r="E25" s="308">
        <v>52991.5</v>
      </c>
      <c r="F25" s="507"/>
      <c r="G25" s="508"/>
    </row>
    <row r="26" spans="1:7" x14ac:dyDescent="0.2">
      <c r="A26" s="311" t="s">
        <v>433</v>
      </c>
      <c r="B26" s="312"/>
      <c r="C26" s="313">
        <v>177298.53</v>
      </c>
      <c r="D26" s="313">
        <v>113320</v>
      </c>
      <c r="E26" s="313">
        <v>123340.84</v>
      </c>
      <c r="F26" s="304">
        <f t="shared" si="0"/>
        <v>69.566758393315496</v>
      </c>
      <c r="G26" s="305">
        <f t="shared" si="1"/>
        <v>108.84295799505823</v>
      </c>
    </row>
    <row r="27" spans="1:7" x14ac:dyDescent="0.2">
      <c r="A27" s="306" t="s">
        <v>434</v>
      </c>
      <c r="B27" s="307"/>
      <c r="C27" s="308">
        <v>94736</v>
      </c>
      <c r="D27" s="308">
        <v>0</v>
      </c>
      <c r="E27" s="308">
        <v>0</v>
      </c>
      <c r="F27" s="507">
        <f t="shared" si="0"/>
        <v>0</v>
      </c>
      <c r="G27" s="508"/>
    </row>
    <row r="28" spans="1:7" x14ac:dyDescent="0.2">
      <c r="A28" s="306" t="s">
        <v>435</v>
      </c>
      <c r="B28" s="307"/>
      <c r="C28" s="308">
        <v>82562.53</v>
      </c>
      <c r="D28" s="308">
        <v>113320</v>
      </c>
      <c r="E28" s="308">
        <v>123340.84</v>
      </c>
      <c r="F28" s="507">
        <f t="shared" si="0"/>
        <v>149.3908192978098</v>
      </c>
      <c r="G28" s="508">
        <f t="shared" si="1"/>
        <v>108.84295799505823</v>
      </c>
    </row>
    <row r="29" spans="1:7" x14ac:dyDescent="0.2">
      <c r="A29" s="311" t="s">
        <v>436</v>
      </c>
      <c r="B29" s="312"/>
      <c r="C29" s="313">
        <v>1850748.63</v>
      </c>
      <c r="D29" s="313">
        <v>751500</v>
      </c>
      <c r="E29" s="313">
        <v>713684.17</v>
      </c>
      <c r="F29" s="304">
        <f t="shared" si="0"/>
        <v>38.561918049346339</v>
      </c>
      <c r="G29" s="305">
        <f t="shared" si="1"/>
        <v>94.967953426480378</v>
      </c>
    </row>
    <row r="30" spans="1:7" ht="14.25" customHeight="1" thickBot="1" x14ac:dyDescent="0.25">
      <c r="A30" s="317" t="s">
        <v>437</v>
      </c>
      <c r="B30" s="318"/>
      <c r="C30" s="319">
        <v>1850748.63</v>
      </c>
      <c r="D30" s="319">
        <v>751500</v>
      </c>
      <c r="E30" s="319">
        <v>713684.17</v>
      </c>
      <c r="F30" s="507">
        <f t="shared" si="0"/>
        <v>38.561918049346339</v>
      </c>
      <c r="G30" s="508">
        <f t="shared" si="1"/>
        <v>94.967953426480378</v>
      </c>
    </row>
    <row r="31" spans="1:7" ht="21.75" customHeight="1" thickBot="1" x14ac:dyDescent="0.25">
      <c r="A31" s="296" t="s">
        <v>448</v>
      </c>
      <c r="B31" s="297"/>
      <c r="C31" s="298">
        <v>72027126.840000004</v>
      </c>
      <c r="D31" s="298">
        <v>100575992.09999999</v>
      </c>
      <c r="E31" s="298">
        <v>86314696.11999999</v>
      </c>
      <c r="F31" s="299">
        <f t="shared" ref="F31:F37" si="2">SUM(E31/C31*100)</f>
        <v>119.83637263740673</v>
      </c>
      <c r="G31" s="300">
        <f t="shared" ref="G31:G37" si="3">SUM(E31/D31*100)</f>
        <v>85.820377525264306</v>
      </c>
    </row>
    <row r="32" spans="1:7" x14ac:dyDescent="0.2">
      <c r="A32" s="301" t="s">
        <v>415</v>
      </c>
      <c r="B32" s="302"/>
      <c r="C32" s="303">
        <v>39131903.870000005</v>
      </c>
      <c r="D32" s="303">
        <v>49074815.399999999</v>
      </c>
      <c r="E32" s="303">
        <v>46566597.140000001</v>
      </c>
      <c r="F32" s="304">
        <f t="shared" si="2"/>
        <v>118.99905840180629</v>
      </c>
      <c r="G32" s="305">
        <f t="shared" si="3"/>
        <v>94.888990942592528</v>
      </c>
    </row>
    <row r="33" spans="1:7" x14ac:dyDescent="0.2">
      <c r="A33" s="306" t="s">
        <v>416</v>
      </c>
      <c r="B33" s="307"/>
      <c r="C33" s="308">
        <v>39131903.870000005</v>
      </c>
      <c r="D33" s="308">
        <v>49074815.399999999</v>
      </c>
      <c r="E33" s="308">
        <v>46566597.140000001</v>
      </c>
      <c r="F33" s="507">
        <f t="shared" si="2"/>
        <v>118.99905840180629</v>
      </c>
      <c r="G33" s="508">
        <f t="shared" si="3"/>
        <v>94.888990942592528</v>
      </c>
    </row>
    <row r="34" spans="1:7" x14ac:dyDescent="0.2">
      <c r="A34" s="311" t="s">
        <v>417</v>
      </c>
      <c r="B34" s="312"/>
      <c r="C34" s="313">
        <v>11858680.210000001</v>
      </c>
      <c r="D34" s="313">
        <v>11714497.640000001</v>
      </c>
      <c r="E34" s="313">
        <v>11834586.02</v>
      </c>
      <c r="F34" s="304">
        <f t="shared" si="2"/>
        <v>99.796822331209484</v>
      </c>
      <c r="G34" s="305">
        <f t="shared" si="3"/>
        <v>101.02512616153464</v>
      </c>
    </row>
    <row r="35" spans="1:7" x14ac:dyDescent="0.2">
      <c r="A35" s="306" t="s">
        <v>418</v>
      </c>
      <c r="B35" s="307"/>
      <c r="C35" s="308">
        <v>6613680.1400000006</v>
      </c>
      <c r="D35" s="308">
        <v>6550000</v>
      </c>
      <c r="E35" s="308">
        <v>6626854.6100000003</v>
      </c>
      <c r="F35" s="507">
        <f t="shared" si="2"/>
        <v>100.19920028971947</v>
      </c>
      <c r="G35" s="508">
        <f t="shared" si="3"/>
        <v>101.17335282442748</v>
      </c>
    </row>
    <row r="36" spans="1:7" x14ac:dyDescent="0.2">
      <c r="A36" s="306" t="s">
        <v>419</v>
      </c>
      <c r="B36" s="307"/>
      <c r="C36" s="308">
        <v>5245000.0699999994</v>
      </c>
      <c r="D36" s="308">
        <v>5164497.6399999997</v>
      </c>
      <c r="E36" s="308">
        <v>5207731.41</v>
      </c>
      <c r="F36" s="507">
        <f t="shared" si="2"/>
        <v>99.289444051427836</v>
      </c>
      <c r="G36" s="508">
        <f t="shared" si="3"/>
        <v>100.83713408377122</v>
      </c>
    </row>
    <row r="37" spans="1:7" x14ac:dyDescent="0.2">
      <c r="A37" s="311" t="s">
        <v>420</v>
      </c>
      <c r="B37" s="312"/>
      <c r="C37" s="313">
        <v>17540682.260000002</v>
      </c>
      <c r="D37" s="313">
        <v>28297337.350000001</v>
      </c>
      <c r="E37" s="313">
        <v>16797113.849999998</v>
      </c>
      <c r="F37" s="304">
        <f t="shared" si="2"/>
        <v>95.760892313204664</v>
      </c>
      <c r="G37" s="305">
        <f t="shared" si="3"/>
        <v>59.359344104508118</v>
      </c>
    </row>
    <row r="38" spans="1:7" x14ac:dyDescent="0.2">
      <c r="A38" s="306" t="s">
        <v>421</v>
      </c>
      <c r="B38" s="307"/>
      <c r="C38" s="308">
        <v>131312.5</v>
      </c>
      <c r="D38" s="308">
        <v>640138.93999999994</v>
      </c>
      <c r="E38" s="308">
        <v>17500</v>
      </c>
      <c r="F38" s="507">
        <f t="shared" ref="F38:F55" si="4">SUM(E38/C38*100)</f>
        <v>13.326987148976677</v>
      </c>
      <c r="G38" s="508">
        <f t="shared" ref="G38:G56" si="5">SUM(E38/D38*100)</f>
        <v>2.7337815131196366</v>
      </c>
    </row>
    <row r="39" spans="1:7" x14ac:dyDescent="0.2">
      <c r="A39" s="306" t="s">
        <v>422</v>
      </c>
      <c r="B39" s="307"/>
      <c r="C39" s="308">
        <v>3229375.08</v>
      </c>
      <c r="D39" s="308">
        <v>4006273.56</v>
      </c>
      <c r="E39" s="308">
        <v>3761379.01</v>
      </c>
      <c r="F39" s="507">
        <f t="shared" si="4"/>
        <v>116.47389717270005</v>
      </c>
      <c r="G39" s="508">
        <f t="shared" si="5"/>
        <v>93.88722346758567</v>
      </c>
    </row>
    <row r="40" spans="1:7" x14ac:dyDescent="0.2">
      <c r="A40" s="306" t="s">
        <v>423</v>
      </c>
      <c r="B40" s="307"/>
      <c r="C40" s="308">
        <v>9599707.75</v>
      </c>
      <c r="D40" s="308">
        <v>17060315.059999999</v>
      </c>
      <c r="E40" s="308">
        <v>6870207.1200000001</v>
      </c>
      <c r="F40" s="507">
        <f t="shared" si="4"/>
        <v>71.566836188320423</v>
      </c>
      <c r="G40" s="508">
        <f t="shared" si="5"/>
        <v>40.270106946078876</v>
      </c>
    </row>
    <row r="41" spans="1:7" x14ac:dyDescent="0.2">
      <c r="A41" s="306" t="s">
        <v>424</v>
      </c>
      <c r="B41" s="307"/>
      <c r="C41" s="308">
        <v>3718137.48</v>
      </c>
      <c r="D41" s="308">
        <v>3850000</v>
      </c>
      <c r="E41" s="308">
        <v>4012458.33</v>
      </c>
      <c r="F41" s="507">
        <f t="shared" si="4"/>
        <v>107.91581407581519</v>
      </c>
      <c r="G41" s="508">
        <f t="shared" si="5"/>
        <v>104.21969688311688</v>
      </c>
    </row>
    <row r="42" spans="1:7" x14ac:dyDescent="0.2">
      <c r="A42" s="306" t="s">
        <v>425</v>
      </c>
      <c r="B42" s="307"/>
      <c r="C42" s="308">
        <v>0</v>
      </c>
      <c r="D42" s="308">
        <v>812464.37</v>
      </c>
      <c r="E42" s="308">
        <v>666773.4</v>
      </c>
      <c r="F42" s="507"/>
      <c r="G42" s="508">
        <f t="shared" si="5"/>
        <v>82.068017333486267</v>
      </c>
    </row>
    <row r="43" spans="1:7" x14ac:dyDescent="0.2">
      <c r="A43" s="306" t="s">
        <v>426</v>
      </c>
      <c r="B43" s="307"/>
      <c r="C43" s="308">
        <v>636168.75</v>
      </c>
      <c r="D43" s="308">
        <v>1416460.48</v>
      </c>
      <c r="E43" s="308">
        <v>1106256.25</v>
      </c>
      <c r="F43" s="507">
        <f t="shared" si="4"/>
        <v>173.89352274848457</v>
      </c>
      <c r="G43" s="508">
        <f t="shared" si="5"/>
        <v>78.100043426555757</v>
      </c>
    </row>
    <row r="44" spans="1:7" x14ac:dyDescent="0.2">
      <c r="A44" s="306" t="s">
        <v>427</v>
      </c>
      <c r="B44" s="307"/>
      <c r="C44" s="308">
        <v>225980.7</v>
      </c>
      <c r="D44" s="308">
        <v>511684.94</v>
      </c>
      <c r="E44" s="308">
        <v>362539.74</v>
      </c>
      <c r="F44" s="507">
        <f t="shared" si="4"/>
        <v>160.42951455588906</v>
      </c>
      <c r="G44" s="508">
        <f t="shared" si="5"/>
        <v>70.852141945002316</v>
      </c>
    </row>
    <row r="45" spans="1:7" x14ac:dyDescent="0.2">
      <c r="A45" s="311" t="s">
        <v>428</v>
      </c>
      <c r="B45" s="312"/>
      <c r="C45" s="313">
        <v>1991125.8599999999</v>
      </c>
      <c r="D45" s="313">
        <v>4714479.33</v>
      </c>
      <c r="E45" s="313">
        <v>4744571.6599999992</v>
      </c>
      <c r="F45" s="304">
        <f t="shared" si="4"/>
        <v>238.28587410340799</v>
      </c>
      <c r="G45" s="305">
        <f t="shared" si="5"/>
        <v>100.63829593670101</v>
      </c>
    </row>
    <row r="46" spans="1:7" x14ac:dyDescent="0.2">
      <c r="A46" s="306" t="s">
        <v>429</v>
      </c>
      <c r="B46" s="307"/>
      <c r="C46" s="308">
        <v>115267.74</v>
      </c>
      <c r="D46" s="308">
        <v>1100570</v>
      </c>
      <c r="E46" s="308">
        <v>971467.26</v>
      </c>
      <c r="F46" s="507">
        <f t="shared" si="4"/>
        <v>842.7919728451343</v>
      </c>
      <c r="G46" s="508">
        <f t="shared" si="5"/>
        <v>88.269465822255739</v>
      </c>
    </row>
    <row r="47" spans="1:7" x14ac:dyDescent="0.2">
      <c r="A47" s="306" t="s">
        <v>430</v>
      </c>
      <c r="B47" s="307"/>
      <c r="C47" s="308">
        <v>750956.19</v>
      </c>
      <c r="D47" s="308">
        <v>2557902.81</v>
      </c>
      <c r="E47" s="308">
        <v>2325697.6799999997</v>
      </c>
      <c r="F47" s="507">
        <f t="shared" si="4"/>
        <v>309.69818359177515</v>
      </c>
      <c r="G47" s="508">
        <f t="shared" si="5"/>
        <v>90.922050318244871</v>
      </c>
    </row>
    <row r="48" spans="1:7" x14ac:dyDescent="0.2">
      <c r="A48" s="306" t="s">
        <v>431</v>
      </c>
      <c r="B48" s="307"/>
      <c r="C48" s="308">
        <v>986702.26</v>
      </c>
      <c r="D48" s="308">
        <v>1015401.19</v>
      </c>
      <c r="E48" s="308">
        <v>1439821.12</v>
      </c>
      <c r="F48" s="507">
        <f t="shared" si="4"/>
        <v>145.9225521587434</v>
      </c>
      <c r="G48" s="508">
        <f t="shared" si="5"/>
        <v>141.79825020689606</v>
      </c>
    </row>
    <row r="49" spans="1:7" x14ac:dyDescent="0.2">
      <c r="A49" s="306" t="s">
        <v>432</v>
      </c>
      <c r="B49" s="307"/>
      <c r="C49" s="308">
        <v>138199.67000000001</v>
      </c>
      <c r="D49" s="308">
        <v>40605.33</v>
      </c>
      <c r="E49" s="308">
        <v>7585.6</v>
      </c>
      <c r="F49" s="507">
        <f t="shared" si="4"/>
        <v>5.4888698359409975</v>
      </c>
      <c r="G49" s="508">
        <f t="shared" si="5"/>
        <v>18.681291347712232</v>
      </c>
    </row>
    <row r="50" spans="1:7" x14ac:dyDescent="0.2">
      <c r="A50" s="311" t="s">
        <v>433</v>
      </c>
      <c r="B50" s="312"/>
      <c r="C50" s="313">
        <v>99779.53</v>
      </c>
      <c r="D50" s="313">
        <v>184692</v>
      </c>
      <c r="E50" s="313">
        <v>185180.91</v>
      </c>
      <c r="F50" s="304">
        <f t="shared" si="4"/>
        <v>185.59008045036893</v>
      </c>
      <c r="G50" s="305">
        <f t="shared" si="5"/>
        <v>100.26471639269703</v>
      </c>
    </row>
    <row r="51" spans="1:7" x14ac:dyDescent="0.2">
      <c r="A51" s="306" t="s">
        <v>434</v>
      </c>
      <c r="B51" s="307"/>
      <c r="C51" s="308">
        <v>27217</v>
      </c>
      <c r="D51" s="308">
        <v>61372</v>
      </c>
      <c r="E51" s="308">
        <v>52840.07</v>
      </c>
      <c r="F51" s="507">
        <f t="shared" si="4"/>
        <v>194.14362347062496</v>
      </c>
      <c r="G51" s="508">
        <f t="shared" si="5"/>
        <v>86.098008863977057</v>
      </c>
    </row>
    <row r="52" spans="1:7" x14ac:dyDescent="0.2">
      <c r="A52" s="306" t="s">
        <v>435</v>
      </c>
      <c r="B52" s="307"/>
      <c r="C52" s="308">
        <v>72562.53</v>
      </c>
      <c r="D52" s="308">
        <v>123320</v>
      </c>
      <c r="E52" s="308">
        <v>132340.84</v>
      </c>
      <c r="F52" s="507">
        <f t="shared" si="4"/>
        <v>182.38178850709863</v>
      </c>
      <c r="G52" s="508">
        <f t="shared" si="5"/>
        <v>107.31498540382745</v>
      </c>
    </row>
    <row r="53" spans="1:7" x14ac:dyDescent="0.2">
      <c r="A53" s="311" t="s">
        <v>436</v>
      </c>
      <c r="B53" s="312"/>
      <c r="C53" s="313">
        <v>1324613.04</v>
      </c>
      <c r="D53" s="313">
        <v>986170.38</v>
      </c>
      <c r="E53" s="313">
        <v>631190.5</v>
      </c>
      <c r="F53" s="304">
        <f t="shared" si="4"/>
        <v>47.65093509875156</v>
      </c>
      <c r="G53" s="305">
        <f t="shared" si="5"/>
        <v>64.004203817194352</v>
      </c>
    </row>
    <row r="54" spans="1:7" x14ac:dyDescent="0.2">
      <c r="A54" s="306" t="s">
        <v>437</v>
      </c>
      <c r="B54" s="307"/>
      <c r="C54" s="308">
        <v>1324613.04</v>
      </c>
      <c r="D54" s="308">
        <v>986170.38</v>
      </c>
      <c r="E54" s="308">
        <v>631190.5</v>
      </c>
      <c r="F54" s="507">
        <f t="shared" si="4"/>
        <v>47.65093509875156</v>
      </c>
      <c r="G54" s="508">
        <f t="shared" si="5"/>
        <v>64.004203817194352</v>
      </c>
    </row>
    <row r="55" spans="1:7" x14ac:dyDescent="0.2">
      <c r="A55" s="311" t="s">
        <v>438</v>
      </c>
      <c r="B55" s="312"/>
      <c r="C55" s="313">
        <v>80342.070000000007</v>
      </c>
      <c r="D55" s="313">
        <v>5604000</v>
      </c>
      <c r="E55" s="313">
        <v>5555456.04</v>
      </c>
      <c r="F55" s="304">
        <f t="shared" si="4"/>
        <v>6914.7534286831287</v>
      </c>
      <c r="G55" s="305">
        <f t="shared" si="5"/>
        <v>99.133762312633834</v>
      </c>
    </row>
    <row r="56" spans="1:7" x14ac:dyDescent="0.2">
      <c r="A56" s="306" t="s">
        <v>439</v>
      </c>
      <c r="B56" s="307"/>
      <c r="C56" s="308">
        <v>0</v>
      </c>
      <c r="D56" s="308">
        <v>5604000</v>
      </c>
      <c r="E56" s="308">
        <v>5555456.04</v>
      </c>
      <c r="F56" s="507"/>
      <c r="G56" s="508">
        <f t="shared" si="5"/>
        <v>99.133762312633834</v>
      </c>
    </row>
    <row r="57" spans="1:7" ht="13.5" thickBot="1" x14ac:dyDescent="0.25">
      <c r="A57" s="320" t="s">
        <v>440</v>
      </c>
      <c r="B57" s="321"/>
      <c r="C57" s="322">
        <v>80342.070000000007</v>
      </c>
      <c r="D57" s="322">
        <v>0</v>
      </c>
      <c r="E57" s="322">
        <v>0</v>
      </c>
      <c r="F57" s="323"/>
      <c r="G57" s="324"/>
    </row>
    <row r="58" spans="1:7" x14ac:dyDescent="0.2">
      <c r="A58" s="285"/>
      <c r="B58" s="285"/>
      <c r="C58" s="325"/>
      <c r="D58" s="285"/>
      <c r="E58" s="285"/>
      <c r="F58" s="285"/>
      <c r="G58" s="285"/>
    </row>
    <row r="59" spans="1:7" ht="16.5" thickBot="1" x14ac:dyDescent="0.3">
      <c r="A59" s="326" t="s">
        <v>786</v>
      </c>
      <c r="B59" s="285"/>
      <c r="C59" s="327"/>
      <c r="D59" s="327"/>
      <c r="E59" s="327"/>
      <c r="F59" s="285"/>
      <c r="G59" s="285"/>
    </row>
    <row r="60" spans="1:7" ht="36" x14ac:dyDescent="0.2">
      <c r="A60" s="286"/>
      <c r="B60" s="287" t="s">
        <v>787</v>
      </c>
      <c r="C60" s="288" t="s">
        <v>2</v>
      </c>
      <c r="D60" s="288" t="s">
        <v>3</v>
      </c>
      <c r="E60" s="288" t="s">
        <v>4</v>
      </c>
      <c r="F60" s="289" t="s">
        <v>376</v>
      </c>
      <c r="G60" s="290" t="s">
        <v>377</v>
      </c>
    </row>
    <row r="61" spans="1:7" ht="13.5" thickBot="1" x14ac:dyDescent="0.25">
      <c r="A61" s="291"/>
      <c r="B61" s="292" t="s">
        <v>441</v>
      </c>
      <c r="C61" s="293" t="s">
        <v>442</v>
      </c>
      <c r="D61" s="293" t="s">
        <v>443</v>
      </c>
      <c r="E61" s="293" t="s">
        <v>444</v>
      </c>
      <c r="F61" s="294" t="s">
        <v>446</v>
      </c>
      <c r="G61" s="295" t="s">
        <v>445</v>
      </c>
    </row>
    <row r="62" spans="1:7" ht="18.75" customHeight="1" thickBot="1" x14ac:dyDescent="0.25">
      <c r="A62" s="296" t="s">
        <v>449</v>
      </c>
      <c r="B62" s="297"/>
      <c r="C62" s="298">
        <v>137558.07</v>
      </c>
      <c r="D62" s="298">
        <v>5604000</v>
      </c>
      <c r="E62" s="298">
        <v>5555456.04</v>
      </c>
      <c r="F62" s="299">
        <f>SUM(E62/C62*100)</f>
        <v>4038.6260435320155</v>
      </c>
      <c r="G62" s="300">
        <f>SUM(E62/D62*100)</f>
        <v>99.133762312633834</v>
      </c>
    </row>
    <row r="63" spans="1:7" x14ac:dyDescent="0.2">
      <c r="A63" s="301" t="s">
        <v>438</v>
      </c>
      <c r="B63" s="302"/>
      <c r="C63" s="303">
        <v>137558.07</v>
      </c>
      <c r="D63" s="303">
        <v>5604000</v>
      </c>
      <c r="E63" s="303">
        <v>5555456.04</v>
      </c>
      <c r="F63" s="304">
        <f>SUM(E63/C63*100)</f>
        <v>4038.6260435320155</v>
      </c>
      <c r="G63" s="305">
        <f>SUM(E63/D63*100)</f>
        <v>99.133762312633834</v>
      </c>
    </row>
    <row r="64" spans="1:7" x14ac:dyDescent="0.2">
      <c r="A64" s="306" t="s">
        <v>439</v>
      </c>
      <c r="B64" s="307"/>
      <c r="C64" s="308">
        <v>0</v>
      </c>
      <c r="D64" s="308">
        <v>5604000</v>
      </c>
      <c r="E64" s="308">
        <v>5555456.04</v>
      </c>
      <c r="F64" s="507"/>
      <c r="G64" s="508">
        <f>SUM(E64/D64*100)</f>
        <v>99.133762312633834</v>
      </c>
    </row>
    <row r="65" spans="1:7" ht="13.5" thickBot="1" x14ac:dyDescent="0.25">
      <c r="A65" s="306" t="s">
        <v>440</v>
      </c>
      <c r="B65" s="307"/>
      <c r="C65" s="308">
        <v>137558.07</v>
      </c>
      <c r="D65" s="308">
        <v>0</v>
      </c>
      <c r="E65" s="308">
        <v>0</v>
      </c>
      <c r="F65" s="309"/>
      <c r="G65" s="310"/>
    </row>
    <row r="66" spans="1:7" ht="20.25" customHeight="1" thickBot="1" x14ac:dyDescent="0.25">
      <c r="A66" s="296" t="s">
        <v>450</v>
      </c>
      <c r="B66" s="297"/>
      <c r="C66" s="298">
        <v>7182122.3399999999</v>
      </c>
      <c r="D66" s="298">
        <v>9190216</v>
      </c>
      <c r="E66" s="298">
        <v>9163464.4199999999</v>
      </c>
      <c r="F66" s="299">
        <f>SUM(E66/C66*100)</f>
        <v>127.58713909626887</v>
      </c>
      <c r="G66" s="300">
        <f t="shared" ref="G66:G72" si="6">SUM(E66/D66*100)</f>
        <v>99.708912391177748</v>
      </c>
    </row>
    <row r="67" spans="1:7" x14ac:dyDescent="0.2">
      <c r="A67" s="301" t="s">
        <v>415</v>
      </c>
      <c r="B67" s="302"/>
      <c r="C67" s="303">
        <v>7165375.2599999998</v>
      </c>
      <c r="D67" s="303">
        <v>7232000</v>
      </c>
      <c r="E67" s="303">
        <v>7228794.9100000001</v>
      </c>
      <c r="F67" s="304">
        <f>SUM(E67/C67*100)</f>
        <v>100.88508483783166</v>
      </c>
      <c r="G67" s="305">
        <f t="shared" si="6"/>
        <v>99.955681830752212</v>
      </c>
    </row>
    <row r="68" spans="1:7" x14ac:dyDescent="0.2">
      <c r="A68" s="306" t="s">
        <v>416</v>
      </c>
      <c r="B68" s="307"/>
      <c r="C68" s="308">
        <v>7165375.2599999998</v>
      </c>
      <c r="D68" s="308">
        <v>7232000</v>
      </c>
      <c r="E68" s="308">
        <v>7228794.9100000001</v>
      </c>
      <c r="F68" s="507">
        <f>SUM(E68/C68*100)</f>
        <v>100.88508483783166</v>
      </c>
      <c r="G68" s="508">
        <f t="shared" si="6"/>
        <v>99.955681830752212</v>
      </c>
    </row>
    <row r="69" spans="1:7" x14ac:dyDescent="0.2">
      <c r="A69" s="311" t="s">
        <v>417</v>
      </c>
      <c r="B69" s="312"/>
      <c r="C69" s="313">
        <v>16747.080000000002</v>
      </c>
      <c r="D69" s="313">
        <v>33000</v>
      </c>
      <c r="E69" s="313">
        <v>25634.83</v>
      </c>
      <c r="F69" s="304">
        <f>SUM(E69/C69*100)</f>
        <v>153.07044571352139</v>
      </c>
      <c r="G69" s="305">
        <f t="shared" si="6"/>
        <v>77.681303030303042</v>
      </c>
    </row>
    <row r="70" spans="1:7" x14ac:dyDescent="0.2">
      <c r="A70" s="306" t="s">
        <v>419</v>
      </c>
      <c r="B70" s="307"/>
      <c r="C70" s="308">
        <v>16747.080000000002</v>
      </c>
      <c r="D70" s="308">
        <v>33000</v>
      </c>
      <c r="E70" s="308">
        <v>25634.83</v>
      </c>
      <c r="F70" s="507">
        <f>SUM(E70/C70*100)</f>
        <v>153.07044571352139</v>
      </c>
      <c r="G70" s="508">
        <f t="shared" si="6"/>
        <v>77.681303030303042</v>
      </c>
    </row>
    <row r="71" spans="1:7" x14ac:dyDescent="0.2">
      <c r="A71" s="311" t="s">
        <v>420</v>
      </c>
      <c r="B71" s="312"/>
      <c r="C71" s="313">
        <v>0</v>
      </c>
      <c r="D71" s="313">
        <v>1868000</v>
      </c>
      <c r="E71" s="313">
        <v>1851818.68</v>
      </c>
      <c r="F71" s="304"/>
      <c r="G71" s="305">
        <f t="shared" si="6"/>
        <v>99.133762312633834</v>
      </c>
    </row>
    <row r="72" spans="1:7" x14ac:dyDescent="0.2">
      <c r="A72" s="306" t="s">
        <v>423</v>
      </c>
      <c r="B72" s="307"/>
      <c r="C72" s="308">
        <v>0</v>
      </c>
      <c r="D72" s="308">
        <v>1868000</v>
      </c>
      <c r="E72" s="308">
        <v>1851818.68</v>
      </c>
      <c r="F72" s="507"/>
      <c r="G72" s="508">
        <f t="shared" si="6"/>
        <v>99.133762312633834</v>
      </c>
    </row>
    <row r="73" spans="1:7" x14ac:dyDescent="0.2">
      <c r="A73" s="311" t="s">
        <v>438</v>
      </c>
      <c r="B73" s="312"/>
      <c r="C73" s="313">
        <v>0</v>
      </c>
      <c r="D73" s="313">
        <v>57216</v>
      </c>
      <c r="E73" s="313">
        <v>57216</v>
      </c>
      <c r="F73" s="314"/>
      <c r="G73" s="315">
        <v>100</v>
      </c>
    </row>
    <row r="74" spans="1:7" ht="13.5" thickBot="1" x14ac:dyDescent="0.25">
      <c r="A74" s="320" t="s">
        <v>440</v>
      </c>
      <c r="B74" s="321"/>
      <c r="C74" s="322">
        <v>0</v>
      </c>
      <c r="D74" s="322">
        <v>57216</v>
      </c>
      <c r="E74" s="322">
        <v>57216</v>
      </c>
      <c r="F74" s="323"/>
      <c r="G74" s="324">
        <v>100</v>
      </c>
    </row>
    <row r="75" spans="1:7" ht="12" customHeight="1" x14ac:dyDescent="0.2">
      <c r="A75" s="285"/>
      <c r="B75" s="285"/>
      <c r="C75" s="285"/>
      <c r="D75" s="285"/>
      <c r="E75" s="285"/>
      <c r="F75" s="285"/>
      <c r="G75" s="285"/>
    </row>
  </sheetData>
  <pageMargins left="0.74803149606299213" right="0.74803149606299213" top="0.98425196850393704" bottom="0.98425196850393704" header="0.51181102362204722" footer="0.51181102362204722"/>
  <pageSetup scale="91" fitToHeight="0" orientation="landscape" horizontalDpi="300" verticalDpi="300" r:id="rId1"/>
  <headerFooter alignWithMargins="0">
    <oddFooter>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workbookViewId="0">
      <selection activeCell="B43" sqref="B43"/>
    </sheetView>
  </sheetViews>
  <sheetFormatPr defaultRowHeight="12.75" x14ac:dyDescent="0.2"/>
  <cols>
    <col min="1" max="1" width="9.140625" style="1"/>
    <col min="2" max="2" width="57.85546875" style="1" customWidth="1"/>
    <col min="3" max="3" width="12.5703125" style="1" customWidth="1"/>
    <col min="4" max="4" width="14.140625" style="1" customWidth="1"/>
    <col min="5" max="5" width="12.85546875" style="1" customWidth="1"/>
    <col min="6" max="6" width="11" style="1" customWidth="1"/>
    <col min="7" max="7" width="10.85546875" style="1" customWidth="1"/>
    <col min="8" max="16384" width="9.140625" style="1"/>
  </cols>
  <sheetData>
    <row r="1" spans="1:7" x14ac:dyDescent="0.2">
      <c r="A1" s="382"/>
      <c r="B1" s="509" t="s">
        <v>1142</v>
      </c>
      <c r="C1" s="383"/>
      <c r="D1" s="278"/>
      <c r="E1" s="278"/>
      <c r="F1" s="278"/>
      <c r="G1" s="278"/>
    </row>
    <row r="2" spans="1:7" ht="15" x14ac:dyDescent="0.25">
      <c r="A2" s="400" t="s">
        <v>788</v>
      </c>
      <c r="B2" s="384"/>
      <c r="C2" s="383"/>
      <c r="D2" s="385"/>
      <c r="E2" s="385"/>
      <c r="F2" s="386"/>
      <c r="G2" s="386"/>
    </row>
    <row r="3" spans="1:7" ht="4.5" customHeight="1" x14ac:dyDescent="0.2">
      <c r="A3" s="387"/>
      <c r="B3" s="387"/>
      <c r="C3" s="278"/>
      <c r="D3" s="385"/>
      <c r="E3" s="385"/>
      <c r="F3" s="386"/>
      <c r="G3" s="386"/>
    </row>
    <row r="4" spans="1:7" ht="37.5" customHeight="1" x14ac:dyDescent="0.2">
      <c r="A4" s="370" t="s">
        <v>380</v>
      </c>
      <c r="B4" s="370"/>
      <c r="C4" s="371" t="s">
        <v>2</v>
      </c>
      <c r="D4" s="371" t="s">
        <v>3</v>
      </c>
      <c r="E4" s="371" t="s">
        <v>4</v>
      </c>
      <c r="F4" s="391" t="s">
        <v>376</v>
      </c>
      <c r="G4" s="391" t="s">
        <v>377</v>
      </c>
    </row>
    <row r="5" spans="1:7" ht="18" customHeight="1" x14ac:dyDescent="0.2">
      <c r="A5" s="372" t="s">
        <v>441</v>
      </c>
      <c r="B5" s="373"/>
      <c r="C5" s="374" t="s">
        <v>442</v>
      </c>
      <c r="D5" s="374" t="s">
        <v>443</v>
      </c>
      <c r="E5" s="374" t="s">
        <v>444</v>
      </c>
      <c r="F5" s="391" t="s">
        <v>446</v>
      </c>
      <c r="G5" s="391" t="s">
        <v>445</v>
      </c>
    </row>
    <row r="6" spans="1:7" ht="15" customHeight="1" x14ac:dyDescent="0.2">
      <c r="A6" s="328" t="s">
        <v>451</v>
      </c>
      <c r="B6" s="375"/>
      <c r="C6" s="329">
        <f>SUM(C7,C9,C11,C13,C16,C21,C25,C27,C32,C36)</f>
        <v>72027126.840000004</v>
      </c>
      <c r="D6" s="329">
        <f>SUM(D7,D9,D11,D13,D16,D21,D25,D27,D32,D36)</f>
        <v>100575992.09999999</v>
      </c>
      <c r="E6" s="329">
        <f>SUM(E7,E9,E11,E13,E16,E21,E25,E27,E32,E36)</f>
        <v>86314696.120000005</v>
      </c>
      <c r="F6" s="329">
        <f>SUM(E6/C6*100)</f>
        <v>119.83637263740674</v>
      </c>
      <c r="G6" s="329">
        <f>SUM(E6/D6*100)</f>
        <v>85.82037752526432</v>
      </c>
    </row>
    <row r="7" spans="1:7" x14ac:dyDescent="0.2">
      <c r="A7" s="312" t="s">
        <v>381</v>
      </c>
      <c r="B7" s="312"/>
      <c r="C7" s="313">
        <v>13484171.25</v>
      </c>
      <c r="D7" s="313">
        <v>14725074</v>
      </c>
      <c r="E7" s="313">
        <v>13728610.82</v>
      </c>
      <c r="F7" s="313">
        <f>SUM(E7/C7*100)</f>
        <v>101.8127889765565</v>
      </c>
      <c r="G7" s="313">
        <f>SUM(E7/D7*100)</f>
        <v>93.232881681952833</v>
      </c>
    </row>
    <row r="8" spans="1:7" x14ac:dyDescent="0.2">
      <c r="A8" s="307" t="s">
        <v>382</v>
      </c>
      <c r="B8" s="307"/>
      <c r="C8" s="308">
        <v>13484171.25</v>
      </c>
      <c r="D8" s="308">
        <v>14725074</v>
      </c>
      <c r="E8" s="308">
        <v>13728610.82</v>
      </c>
      <c r="F8" s="308">
        <f t="shared" ref="F8:F40" si="0">SUM(E8/C8*100)</f>
        <v>101.8127889765565</v>
      </c>
      <c r="G8" s="308">
        <f t="shared" ref="G8:G40" si="1">SUM(E8/D8*100)</f>
        <v>93.232881681952833</v>
      </c>
    </row>
    <row r="9" spans="1:7" x14ac:dyDescent="0.2">
      <c r="A9" s="312" t="s">
        <v>383</v>
      </c>
      <c r="B9" s="312"/>
      <c r="C9" s="313">
        <v>348414.93</v>
      </c>
      <c r="D9" s="313">
        <v>310000</v>
      </c>
      <c r="E9" s="313">
        <v>221697.76</v>
      </c>
      <c r="F9" s="313">
        <f t="shared" si="0"/>
        <v>63.630384610670966</v>
      </c>
      <c r="G9" s="313">
        <f t="shared" si="1"/>
        <v>71.515406451612904</v>
      </c>
    </row>
    <row r="10" spans="1:7" x14ac:dyDescent="0.2">
      <c r="A10" s="307" t="s">
        <v>384</v>
      </c>
      <c r="B10" s="307"/>
      <c r="C10" s="308">
        <v>348414.93</v>
      </c>
      <c r="D10" s="308">
        <v>310000</v>
      </c>
      <c r="E10" s="308">
        <v>221697.76</v>
      </c>
      <c r="F10" s="308">
        <f t="shared" si="0"/>
        <v>63.630384610670966</v>
      </c>
      <c r="G10" s="308">
        <f t="shared" si="1"/>
        <v>71.515406451612904</v>
      </c>
    </row>
    <row r="11" spans="1:7" x14ac:dyDescent="0.2">
      <c r="A11" s="312" t="s">
        <v>385</v>
      </c>
      <c r="B11" s="312"/>
      <c r="C11" s="313">
        <v>1515000</v>
      </c>
      <c r="D11" s="313">
        <v>1615000</v>
      </c>
      <c r="E11" s="313">
        <v>1615000</v>
      </c>
      <c r="F11" s="313">
        <f t="shared" si="0"/>
        <v>106.6006600660066</v>
      </c>
      <c r="G11" s="313">
        <f t="shared" si="1"/>
        <v>100</v>
      </c>
    </row>
    <row r="12" spans="1:7" x14ac:dyDescent="0.2">
      <c r="A12" s="307" t="s">
        <v>386</v>
      </c>
      <c r="B12" s="307"/>
      <c r="C12" s="308">
        <v>1515000</v>
      </c>
      <c r="D12" s="308">
        <v>1615000</v>
      </c>
      <c r="E12" s="308">
        <v>1615000</v>
      </c>
      <c r="F12" s="308">
        <f t="shared" si="0"/>
        <v>106.6006600660066</v>
      </c>
      <c r="G12" s="308">
        <f t="shared" si="1"/>
        <v>100</v>
      </c>
    </row>
    <row r="13" spans="1:7" x14ac:dyDescent="0.2">
      <c r="A13" s="312" t="s">
        <v>387</v>
      </c>
      <c r="B13" s="312"/>
      <c r="C13" s="313">
        <v>5478150.6399999997</v>
      </c>
      <c r="D13" s="313">
        <v>5468700</v>
      </c>
      <c r="E13" s="313">
        <v>5319322.47</v>
      </c>
      <c r="F13" s="313">
        <f t="shared" si="0"/>
        <v>97.100697289331933</v>
      </c>
      <c r="G13" s="313">
        <f t="shared" si="1"/>
        <v>97.268500192001753</v>
      </c>
    </row>
    <row r="14" spans="1:7" x14ac:dyDescent="0.2">
      <c r="A14" s="307" t="s">
        <v>388</v>
      </c>
      <c r="B14" s="307"/>
      <c r="C14" s="308">
        <v>0</v>
      </c>
      <c r="D14" s="308">
        <v>70000</v>
      </c>
      <c r="E14" s="308">
        <v>0</v>
      </c>
      <c r="F14" s="308"/>
      <c r="G14" s="308">
        <f t="shared" si="1"/>
        <v>0</v>
      </c>
    </row>
    <row r="15" spans="1:7" x14ac:dyDescent="0.2">
      <c r="A15" s="307" t="s">
        <v>389</v>
      </c>
      <c r="B15" s="307"/>
      <c r="C15" s="308">
        <v>5478150.6399999997</v>
      </c>
      <c r="D15" s="308">
        <v>5398700</v>
      </c>
      <c r="E15" s="308">
        <v>5319322.47</v>
      </c>
      <c r="F15" s="308">
        <f t="shared" si="0"/>
        <v>97.100697289331933</v>
      </c>
      <c r="G15" s="308">
        <f t="shared" si="1"/>
        <v>98.529691777650172</v>
      </c>
    </row>
    <row r="16" spans="1:7" x14ac:dyDescent="0.2">
      <c r="A16" s="312" t="s">
        <v>390</v>
      </c>
      <c r="B16" s="312"/>
      <c r="C16" s="313">
        <v>6842463.2899999991</v>
      </c>
      <c r="D16" s="313">
        <v>6320000</v>
      </c>
      <c r="E16" s="313">
        <v>6216112.5799999991</v>
      </c>
      <c r="F16" s="313">
        <f t="shared" si="0"/>
        <v>90.846122464180596</v>
      </c>
      <c r="G16" s="313">
        <f t="shared" si="1"/>
        <v>98.356211708860741</v>
      </c>
    </row>
    <row r="17" spans="1:7" x14ac:dyDescent="0.2">
      <c r="A17" s="307" t="s">
        <v>391</v>
      </c>
      <c r="B17" s="307"/>
      <c r="C17" s="308">
        <v>2160689.4</v>
      </c>
      <c r="D17" s="308">
        <v>1900000</v>
      </c>
      <c r="E17" s="308">
        <v>1899999.93</v>
      </c>
      <c r="F17" s="308">
        <f t="shared" si="0"/>
        <v>87.93489383527313</v>
      </c>
      <c r="G17" s="308">
        <f t="shared" si="1"/>
        <v>99.999996315789474</v>
      </c>
    </row>
    <row r="18" spans="1:7" x14ac:dyDescent="0.2">
      <c r="A18" s="307" t="s">
        <v>392</v>
      </c>
      <c r="B18" s="307"/>
      <c r="C18" s="308">
        <v>0</v>
      </c>
      <c r="D18" s="308">
        <v>50000</v>
      </c>
      <c r="E18" s="308">
        <v>8543.1299999999992</v>
      </c>
      <c r="F18" s="308"/>
      <c r="G18" s="308">
        <f t="shared" si="1"/>
        <v>17.086259999999996</v>
      </c>
    </row>
    <row r="19" spans="1:7" x14ac:dyDescent="0.2">
      <c r="A19" s="307" t="s">
        <v>393</v>
      </c>
      <c r="B19" s="307"/>
      <c r="C19" s="308">
        <v>243650</v>
      </c>
      <c r="D19" s="308">
        <v>0</v>
      </c>
      <c r="E19" s="308">
        <v>0</v>
      </c>
      <c r="F19" s="308">
        <f t="shared" si="0"/>
        <v>0</v>
      </c>
      <c r="G19" s="308"/>
    </row>
    <row r="20" spans="1:7" x14ac:dyDescent="0.2">
      <c r="A20" s="307" t="s">
        <v>394</v>
      </c>
      <c r="B20" s="307"/>
      <c r="C20" s="308">
        <v>4438123.8899999997</v>
      </c>
      <c r="D20" s="308">
        <v>4370000</v>
      </c>
      <c r="E20" s="308">
        <v>4307569.5199999996</v>
      </c>
      <c r="F20" s="308">
        <f t="shared" si="0"/>
        <v>97.058343272161324</v>
      </c>
      <c r="G20" s="308">
        <f t="shared" si="1"/>
        <v>98.571384897025155</v>
      </c>
    </row>
    <row r="21" spans="1:7" x14ac:dyDescent="0.2">
      <c r="A21" s="312" t="s">
        <v>395</v>
      </c>
      <c r="B21" s="312"/>
      <c r="C21" s="313">
        <v>17317601.300000001</v>
      </c>
      <c r="D21" s="313">
        <v>39162161.530000001</v>
      </c>
      <c r="E21" s="313">
        <v>26251216.77</v>
      </c>
      <c r="F21" s="313">
        <f t="shared" si="0"/>
        <v>151.58691042275007</v>
      </c>
      <c r="G21" s="313">
        <f t="shared" si="1"/>
        <v>67.032093593430403</v>
      </c>
    </row>
    <row r="22" spans="1:7" x14ac:dyDescent="0.2">
      <c r="A22" s="307" t="s">
        <v>396</v>
      </c>
      <c r="B22" s="307"/>
      <c r="C22" s="308">
        <v>272379.73</v>
      </c>
      <c r="D22" s="308">
        <v>181600</v>
      </c>
      <c r="E22" s="308">
        <v>116922.25</v>
      </c>
      <c r="F22" s="308">
        <f t="shared" si="0"/>
        <v>42.92619351667615</v>
      </c>
      <c r="G22" s="308">
        <f t="shared" si="1"/>
        <v>64.384498898678416</v>
      </c>
    </row>
    <row r="23" spans="1:7" x14ac:dyDescent="0.2">
      <c r="A23" s="307" t="s">
        <v>397</v>
      </c>
      <c r="B23" s="307"/>
      <c r="C23" s="308">
        <v>12911370.07</v>
      </c>
      <c r="D23" s="308">
        <v>35430561.530000001</v>
      </c>
      <c r="E23" s="308">
        <v>22856693.780000001</v>
      </c>
      <c r="F23" s="308">
        <f t="shared" si="0"/>
        <v>177.02764041368695</v>
      </c>
      <c r="G23" s="308">
        <f t="shared" si="1"/>
        <v>64.511237736513522</v>
      </c>
    </row>
    <row r="24" spans="1:7" x14ac:dyDescent="0.2">
      <c r="A24" s="307" t="s">
        <v>398</v>
      </c>
      <c r="B24" s="307"/>
      <c r="C24" s="308">
        <v>4133851.5</v>
      </c>
      <c r="D24" s="308">
        <v>3550000</v>
      </c>
      <c r="E24" s="308">
        <v>3277600.7399999998</v>
      </c>
      <c r="F24" s="308">
        <f t="shared" si="0"/>
        <v>79.286852466761317</v>
      </c>
      <c r="G24" s="308">
        <f t="shared" si="1"/>
        <v>92.326781408450699</v>
      </c>
    </row>
    <row r="25" spans="1:7" x14ac:dyDescent="0.2">
      <c r="A25" s="312" t="s">
        <v>399</v>
      </c>
      <c r="B25" s="312"/>
      <c r="C25" s="313">
        <v>0</v>
      </c>
      <c r="D25" s="313">
        <v>20000</v>
      </c>
      <c r="E25" s="313">
        <v>0</v>
      </c>
      <c r="F25" s="313"/>
      <c r="G25" s="313">
        <f t="shared" si="1"/>
        <v>0</v>
      </c>
    </row>
    <row r="26" spans="1:7" x14ac:dyDescent="0.2">
      <c r="A26" s="307" t="s">
        <v>400</v>
      </c>
      <c r="B26" s="307"/>
      <c r="C26" s="308">
        <v>0</v>
      </c>
      <c r="D26" s="308">
        <v>20000</v>
      </c>
      <c r="E26" s="308">
        <v>0</v>
      </c>
      <c r="F26" s="308"/>
      <c r="G26" s="308">
        <f t="shared" si="1"/>
        <v>0</v>
      </c>
    </row>
    <row r="27" spans="1:7" x14ac:dyDescent="0.2">
      <c r="A27" s="312" t="s">
        <v>401</v>
      </c>
      <c r="B27" s="312"/>
      <c r="C27" s="313">
        <v>9666505.6099999975</v>
      </c>
      <c r="D27" s="313">
        <v>11507251.07</v>
      </c>
      <c r="E27" s="313">
        <v>11235916.390000001</v>
      </c>
      <c r="F27" s="313">
        <f t="shared" si="0"/>
        <v>116.23555443216675</v>
      </c>
      <c r="G27" s="313">
        <f t="shared" si="1"/>
        <v>97.642054750092456</v>
      </c>
    </row>
    <row r="28" spans="1:7" x14ac:dyDescent="0.2">
      <c r="A28" s="307" t="s">
        <v>402</v>
      </c>
      <c r="B28" s="307"/>
      <c r="C28" s="308">
        <v>5476755.7699999996</v>
      </c>
      <c r="D28" s="308">
        <v>6775160</v>
      </c>
      <c r="E28" s="308">
        <v>6649470.7200000007</v>
      </c>
      <c r="F28" s="308">
        <f t="shared" si="0"/>
        <v>121.41258437018092</v>
      </c>
      <c r="G28" s="308">
        <f t="shared" si="1"/>
        <v>98.144851486902169</v>
      </c>
    </row>
    <row r="29" spans="1:7" x14ac:dyDescent="0.2">
      <c r="A29" s="307" t="s">
        <v>403</v>
      </c>
      <c r="B29" s="307"/>
      <c r="C29" s="308">
        <v>4055786.8600000003</v>
      </c>
      <c r="D29" s="308">
        <v>4607091.07</v>
      </c>
      <c r="E29" s="308">
        <v>4492880.09</v>
      </c>
      <c r="F29" s="308">
        <f t="shared" si="0"/>
        <v>110.7770266310296</v>
      </c>
      <c r="G29" s="308">
        <f t="shared" si="1"/>
        <v>97.520974118707827</v>
      </c>
    </row>
    <row r="30" spans="1:7" x14ac:dyDescent="0.2">
      <c r="A30" s="307" t="s">
        <v>404</v>
      </c>
      <c r="B30" s="307"/>
      <c r="C30" s="308">
        <v>84151.79</v>
      </c>
      <c r="D30" s="308">
        <v>110000</v>
      </c>
      <c r="E30" s="308">
        <v>83965.58</v>
      </c>
      <c r="F30" s="308">
        <f t="shared" si="0"/>
        <v>99.77872128447892</v>
      </c>
      <c r="G30" s="308">
        <f t="shared" si="1"/>
        <v>76.332345454545461</v>
      </c>
    </row>
    <row r="31" spans="1:7" x14ac:dyDescent="0.2">
      <c r="A31" s="307" t="s">
        <v>405</v>
      </c>
      <c r="B31" s="307"/>
      <c r="C31" s="308">
        <v>49811.19</v>
      </c>
      <c r="D31" s="308">
        <v>15000</v>
      </c>
      <c r="E31" s="308">
        <v>9600</v>
      </c>
      <c r="F31" s="308">
        <f t="shared" si="0"/>
        <v>19.272777863769164</v>
      </c>
      <c r="G31" s="308">
        <f t="shared" si="1"/>
        <v>64</v>
      </c>
    </row>
    <row r="32" spans="1:7" x14ac:dyDescent="0.2">
      <c r="A32" s="312" t="s">
        <v>406</v>
      </c>
      <c r="B32" s="312"/>
      <c r="C32" s="313">
        <v>15000646.76</v>
      </c>
      <c r="D32" s="313">
        <v>18361283.5</v>
      </c>
      <c r="E32" s="313">
        <v>18680507.819999997</v>
      </c>
      <c r="F32" s="313">
        <f t="shared" si="0"/>
        <v>124.53134934030001</v>
      </c>
      <c r="G32" s="313">
        <f t="shared" si="1"/>
        <v>101.73857301424488</v>
      </c>
    </row>
    <row r="33" spans="1:7" x14ac:dyDescent="0.2">
      <c r="A33" s="307" t="s">
        <v>407</v>
      </c>
      <c r="B33" s="307"/>
      <c r="C33" s="308">
        <v>14727793.620000001</v>
      </c>
      <c r="D33" s="308">
        <v>17812283.5</v>
      </c>
      <c r="E33" s="308">
        <v>18186420.039999999</v>
      </c>
      <c r="F33" s="308">
        <f t="shared" si="0"/>
        <v>123.48366978271113</v>
      </c>
      <c r="G33" s="308">
        <f t="shared" si="1"/>
        <v>102.10044119273086</v>
      </c>
    </row>
    <row r="34" spans="1:7" x14ac:dyDescent="0.2">
      <c r="A34" s="307" t="s">
        <v>408</v>
      </c>
      <c r="B34" s="307"/>
      <c r="C34" s="308">
        <v>61395.6</v>
      </c>
      <c r="D34" s="308">
        <v>207000</v>
      </c>
      <c r="E34" s="308">
        <v>170618.95</v>
      </c>
      <c r="F34" s="308">
        <f t="shared" si="0"/>
        <v>277.90094078403013</v>
      </c>
      <c r="G34" s="308">
        <f t="shared" si="1"/>
        <v>82.424613526570056</v>
      </c>
    </row>
    <row r="35" spans="1:7" x14ac:dyDescent="0.2">
      <c r="A35" s="307" t="s">
        <v>409</v>
      </c>
      <c r="B35" s="307"/>
      <c r="C35" s="308">
        <v>211457.54</v>
      </c>
      <c r="D35" s="308">
        <v>342000</v>
      </c>
      <c r="E35" s="308">
        <v>323468.83</v>
      </c>
      <c r="F35" s="308">
        <f t="shared" si="0"/>
        <v>152.97105508746577</v>
      </c>
      <c r="G35" s="308">
        <f t="shared" si="1"/>
        <v>94.581529239766084</v>
      </c>
    </row>
    <row r="36" spans="1:7" x14ac:dyDescent="0.2">
      <c r="A36" s="312" t="s">
        <v>410</v>
      </c>
      <c r="B36" s="312"/>
      <c r="C36" s="313">
        <v>2374173.06</v>
      </c>
      <c r="D36" s="313">
        <v>3086522</v>
      </c>
      <c r="E36" s="313">
        <v>3046311.51</v>
      </c>
      <c r="F36" s="313">
        <f t="shared" si="0"/>
        <v>128.31042358807659</v>
      </c>
      <c r="G36" s="313">
        <f t="shared" si="1"/>
        <v>98.697223282387085</v>
      </c>
    </row>
    <row r="37" spans="1:7" x14ac:dyDescent="0.2">
      <c r="A37" s="307" t="s">
        <v>411</v>
      </c>
      <c r="B37" s="307"/>
      <c r="C37" s="308">
        <v>0</v>
      </c>
      <c r="D37" s="308">
        <v>50000</v>
      </c>
      <c r="E37" s="308">
        <v>0</v>
      </c>
      <c r="F37" s="308"/>
      <c r="G37" s="308">
        <f t="shared" si="1"/>
        <v>0</v>
      </c>
    </row>
    <row r="38" spans="1:7" x14ac:dyDescent="0.2">
      <c r="A38" s="307" t="s">
        <v>412</v>
      </c>
      <c r="B38" s="307"/>
      <c r="C38" s="308">
        <v>226064</v>
      </c>
      <c r="D38" s="308">
        <v>609372</v>
      </c>
      <c r="E38" s="308">
        <v>516250</v>
      </c>
      <c r="F38" s="308">
        <f t="shared" si="0"/>
        <v>228.36453393729209</v>
      </c>
      <c r="G38" s="308">
        <f t="shared" si="1"/>
        <v>84.718365792980308</v>
      </c>
    </row>
    <row r="39" spans="1:7" x14ac:dyDescent="0.2">
      <c r="A39" s="307" t="s">
        <v>413</v>
      </c>
      <c r="B39" s="307"/>
      <c r="C39" s="308">
        <v>1770109.06</v>
      </c>
      <c r="D39" s="308">
        <v>1986650</v>
      </c>
      <c r="E39" s="308">
        <v>2116061.5099999998</v>
      </c>
      <c r="F39" s="308">
        <f t="shared" si="0"/>
        <v>119.54413193049245</v>
      </c>
      <c r="G39" s="308">
        <f t="shared" si="1"/>
        <v>106.51405682933581</v>
      </c>
    </row>
    <row r="40" spans="1:7" ht="15" customHeight="1" x14ac:dyDescent="0.2">
      <c r="A40" s="307" t="s">
        <v>414</v>
      </c>
      <c r="B40" s="307"/>
      <c r="C40" s="308">
        <v>378000</v>
      </c>
      <c r="D40" s="308">
        <v>440500</v>
      </c>
      <c r="E40" s="308">
        <v>414000</v>
      </c>
      <c r="F40" s="308">
        <f t="shared" si="0"/>
        <v>109.52380952380953</v>
      </c>
      <c r="G40" s="308">
        <f t="shared" si="1"/>
        <v>93.984108967082861</v>
      </c>
    </row>
    <row r="41" spans="1:7" x14ac:dyDescent="0.2">
      <c r="A41" s="285"/>
      <c r="B41" s="285"/>
      <c r="C41" s="285"/>
      <c r="D41" s="285"/>
      <c r="E41" s="285"/>
      <c r="F41" s="285"/>
      <c r="G41" s="285"/>
    </row>
    <row r="42" spans="1:7" x14ac:dyDescent="0.2">
      <c r="A42" s="285"/>
      <c r="B42" s="285"/>
      <c r="C42" s="285"/>
      <c r="D42" s="285"/>
      <c r="E42" s="285"/>
      <c r="F42" s="285"/>
      <c r="G42" s="285"/>
    </row>
    <row r="43" spans="1:7" x14ac:dyDescent="0.2">
      <c r="A43" s="392"/>
      <c r="B43" s="89" t="s">
        <v>789</v>
      </c>
      <c r="C43" s="285"/>
      <c r="D43" s="285"/>
      <c r="E43" s="285"/>
      <c r="F43" s="285"/>
      <c r="G43" s="285"/>
    </row>
    <row r="44" spans="1:7" ht="15" x14ac:dyDescent="0.25">
      <c r="A44" s="401" t="s">
        <v>790</v>
      </c>
      <c r="B44" s="284"/>
      <c r="C44" s="285"/>
      <c r="D44" s="285"/>
      <c r="E44" s="285"/>
      <c r="F44" s="285"/>
      <c r="G44" s="285"/>
    </row>
    <row r="45" spans="1:7" x14ac:dyDescent="0.2">
      <c r="A45" s="285"/>
      <c r="B45" s="285"/>
      <c r="C45" s="285"/>
      <c r="D45" s="285"/>
      <c r="E45" s="285"/>
      <c r="F45" s="285"/>
      <c r="G45" s="285"/>
    </row>
    <row r="46" spans="1:7" x14ac:dyDescent="0.2">
      <c r="A46" s="393" t="s">
        <v>775</v>
      </c>
      <c r="B46" s="394" t="s">
        <v>1</v>
      </c>
      <c r="C46" s="394" t="s">
        <v>457</v>
      </c>
      <c r="D46" s="394" t="s">
        <v>776</v>
      </c>
      <c r="E46" s="394" t="s">
        <v>457</v>
      </c>
      <c r="F46" s="395" t="s">
        <v>459</v>
      </c>
      <c r="G46" s="396" t="s">
        <v>459</v>
      </c>
    </row>
    <row r="47" spans="1:7" x14ac:dyDescent="0.2">
      <c r="A47" s="393" t="s">
        <v>777</v>
      </c>
      <c r="B47" s="393"/>
      <c r="C47" s="394" t="s">
        <v>460</v>
      </c>
      <c r="D47" s="394" t="s">
        <v>461</v>
      </c>
      <c r="E47" s="394" t="s">
        <v>462</v>
      </c>
      <c r="F47" s="395" t="s">
        <v>778</v>
      </c>
      <c r="G47" s="396" t="s">
        <v>779</v>
      </c>
    </row>
    <row r="48" spans="1:7" x14ac:dyDescent="0.2">
      <c r="A48" s="376" t="s">
        <v>5</v>
      </c>
      <c r="B48" s="376"/>
      <c r="C48" s="377">
        <v>79209249.179999992</v>
      </c>
      <c r="D48" s="377">
        <v>109766208.09999999</v>
      </c>
      <c r="E48" s="377">
        <v>95478160.539999992</v>
      </c>
      <c r="F48" s="377">
        <v>120.53915613191779</v>
      </c>
      <c r="G48" s="377">
        <v>86.983200196746168</v>
      </c>
    </row>
    <row r="49" spans="1:7" x14ac:dyDescent="0.2">
      <c r="A49" s="378" t="s">
        <v>6</v>
      </c>
      <c r="B49" s="378"/>
      <c r="C49" s="379">
        <v>20793476.890000001</v>
      </c>
      <c r="D49" s="379">
        <v>22028796.59</v>
      </c>
      <c r="E49" s="379">
        <v>20795013.23</v>
      </c>
      <c r="F49" s="379">
        <v>100.00738856713636</v>
      </c>
      <c r="G49" s="379">
        <v>94.399224873863162</v>
      </c>
    </row>
    <row r="50" spans="1:7" x14ac:dyDescent="0.2">
      <c r="A50" s="330" t="s">
        <v>7</v>
      </c>
      <c r="B50" s="330"/>
      <c r="C50" s="308">
        <v>20743786.699999999</v>
      </c>
      <c r="D50" s="308">
        <v>21648274</v>
      </c>
      <c r="E50" s="308">
        <v>20449552.73</v>
      </c>
      <c r="F50" s="308">
        <v>98.581580237710412</v>
      </c>
      <c r="G50" s="308">
        <v>94.462739754679745</v>
      </c>
    </row>
    <row r="51" spans="1:7" x14ac:dyDescent="0.2">
      <c r="A51" s="330" t="s">
        <v>154</v>
      </c>
      <c r="B51" s="330"/>
      <c r="C51" s="308">
        <v>49690.19</v>
      </c>
      <c r="D51" s="308">
        <v>380522.59</v>
      </c>
      <c r="E51" s="308">
        <v>345460.5</v>
      </c>
      <c r="F51" s="308">
        <v>695.22877654522949</v>
      </c>
      <c r="G51" s="308">
        <v>90.78580590970958</v>
      </c>
    </row>
    <row r="52" spans="1:7" x14ac:dyDescent="0.2">
      <c r="A52" s="378" t="s">
        <v>156</v>
      </c>
      <c r="B52" s="378"/>
      <c r="C52" s="380">
        <v>27965856.869999997</v>
      </c>
      <c r="D52" s="380">
        <v>31901772.57</v>
      </c>
      <c r="E52" s="380">
        <v>31872058.039999999</v>
      </c>
      <c r="F52" s="379">
        <v>113.96775070457549</v>
      </c>
      <c r="G52" s="379">
        <v>99.90685617880699</v>
      </c>
    </row>
    <row r="53" spans="1:7" x14ac:dyDescent="0.2">
      <c r="A53" s="330" t="s">
        <v>157</v>
      </c>
      <c r="B53" s="330"/>
      <c r="C53" s="308">
        <v>2059451.7199999997</v>
      </c>
      <c r="D53" s="308">
        <v>2305091.0699999998</v>
      </c>
      <c r="E53" s="308">
        <v>2226721.83</v>
      </c>
      <c r="F53" s="308">
        <v>108.12206998472391</v>
      </c>
      <c r="G53" s="308">
        <v>96.600167298379247</v>
      </c>
    </row>
    <row r="54" spans="1:7" x14ac:dyDescent="0.2">
      <c r="A54" s="330" t="s">
        <v>168</v>
      </c>
      <c r="B54" s="330"/>
      <c r="C54" s="308">
        <v>4862645.9099999992</v>
      </c>
      <c r="D54" s="308">
        <v>6337571.5</v>
      </c>
      <c r="E54" s="308">
        <v>6485262.0199999996</v>
      </c>
      <c r="F54" s="308">
        <v>133.36899581076017</v>
      </c>
      <c r="G54" s="308">
        <v>102.33039611466315</v>
      </c>
    </row>
    <row r="55" spans="1:7" x14ac:dyDescent="0.2">
      <c r="A55" s="330" t="s">
        <v>189</v>
      </c>
      <c r="B55" s="330"/>
      <c r="C55" s="308">
        <v>9329291.7899999991</v>
      </c>
      <c r="D55" s="308">
        <v>9334300</v>
      </c>
      <c r="E55" s="308">
        <v>9441492.1600000001</v>
      </c>
      <c r="F55" s="308">
        <v>101.20266760356094</v>
      </c>
      <c r="G55" s="308">
        <v>101.14836849040636</v>
      </c>
    </row>
    <row r="56" spans="1:7" x14ac:dyDescent="0.2">
      <c r="A56" s="330" t="s">
        <v>195</v>
      </c>
      <c r="B56" s="330"/>
      <c r="C56" s="308">
        <v>8015516.5599999996</v>
      </c>
      <c r="D56" s="308">
        <v>9599650</v>
      </c>
      <c r="E56" s="308">
        <v>9487513.75</v>
      </c>
      <c r="F56" s="308">
        <v>118.3643459405441</v>
      </c>
      <c r="G56" s="308">
        <v>98.831871474480835</v>
      </c>
    </row>
    <row r="57" spans="1:7" x14ac:dyDescent="0.2">
      <c r="A57" s="330" t="s">
        <v>266</v>
      </c>
      <c r="B57" s="330"/>
      <c r="C57" s="308">
        <v>3698950.89</v>
      </c>
      <c r="D57" s="308">
        <v>4325160</v>
      </c>
      <c r="E57" s="308">
        <v>4231068.28</v>
      </c>
      <c r="F57" s="308">
        <v>114.38563002927569</v>
      </c>
      <c r="G57" s="308">
        <v>97.824549380832167</v>
      </c>
    </row>
    <row r="58" spans="1:7" x14ac:dyDescent="0.2">
      <c r="A58" s="378" t="s">
        <v>780</v>
      </c>
      <c r="B58" s="378"/>
      <c r="C58" s="379">
        <v>5478150.6399999997</v>
      </c>
      <c r="D58" s="379">
        <v>5378500</v>
      </c>
      <c r="E58" s="379">
        <v>5301024.8899999997</v>
      </c>
      <c r="F58" s="379">
        <v>96.76668712417883</v>
      </c>
      <c r="G58" s="379">
        <v>98.559540578228123</v>
      </c>
    </row>
    <row r="59" spans="1:7" x14ac:dyDescent="0.2">
      <c r="A59" s="330" t="s">
        <v>271</v>
      </c>
      <c r="B59" s="330"/>
      <c r="C59" s="308">
        <v>5478150.6399999997</v>
      </c>
      <c r="D59" s="308">
        <v>5378500</v>
      </c>
      <c r="E59" s="308">
        <v>5301024.8899999997</v>
      </c>
      <c r="F59" s="308">
        <v>96.76668712417883</v>
      </c>
      <c r="G59" s="308">
        <v>98.559540578228123</v>
      </c>
    </row>
    <row r="60" spans="1:7" x14ac:dyDescent="0.2">
      <c r="A60" s="378" t="s">
        <v>274</v>
      </c>
      <c r="B60" s="378"/>
      <c r="C60" s="379">
        <v>363372.79</v>
      </c>
      <c r="D60" s="379">
        <v>900000</v>
      </c>
      <c r="E60" s="379">
        <v>737945.03</v>
      </c>
      <c r="F60" s="379">
        <v>203.08208272831877</v>
      </c>
      <c r="G60" s="379">
        <v>81.993892222222215</v>
      </c>
    </row>
    <row r="61" spans="1:7" x14ac:dyDescent="0.2">
      <c r="A61" s="330" t="s">
        <v>275</v>
      </c>
      <c r="B61" s="330"/>
      <c r="C61" s="308">
        <v>363372.79</v>
      </c>
      <c r="D61" s="308">
        <v>900000</v>
      </c>
      <c r="E61" s="308">
        <v>737945.03</v>
      </c>
      <c r="F61" s="308">
        <v>203.08208272831877</v>
      </c>
      <c r="G61" s="308">
        <v>81.993892222222215</v>
      </c>
    </row>
    <row r="62" spans="1:7" x14ac:dyDescent="0.2">
      <c r="A62" s="378" t="s">
        <v>281</v>
      </c>
      <c r="B62" s="378"/>
      <c r="C62" s="379">
        <v>321918.76</v>
      </c>
      <c r="D62" s="379">
        <v>620000</v>
      </c>
      <c r="E62" s="379">
        <v>449817.77</v>
      </c>
      <c r="F62" s="379">
        <v>139.73021329977786</v>
      </c>
      <c r="G62" s="379">
        <v>72.551253225806462</v>
      </c>
    </row>
    <row r="63" spans="1:7" x14ac:dyDescent="0.2">
      <c r="A63" s="330" t="s">
        <v>282</v>
      </c>
      <c r="B63" s="330"/>
      <c r="C63" s="308">
        <v>321918.76</v>
      </c>
      <c r="D63" s="308">
        <v>620000</v>
      </c>
      <c r="E63" s="308">
        <v>449817.77</v>
      </c>
      <c r="F63" s="308">
        <v>139.73021329977786</v>
      </c>
      <c r="G63" s="308">
        <v>72.551253225806462</v>
      </c>
    </row>
    <row r="64" spans="1:7" x14ac:dyDescent="0.2">
      <c r="A64" s="378" t="s">
        <v>287</v>
      </c>
      <c r="B64" s="378"/>
      <c r="C64" s="379">
        <v>24286473.23</v>
      </c>
      <c r="D64" s="379">
        <v>48937138.939999998</v>
      </c>
      <c r="E64" s="379">
        <v>36322301.579999998</v>
      </c>
      <c r="F64" s="379">
        <v>149.55774449430012</v>
      </c>
      <c r="G64" s="379">
        <v>74.222364377560808</v>
      </c>
    </row>
    <row r="65" spans="1:7" x14ac:dyDescent="0.2">
      <c r="A65" s="330" t="s">
        <v>288</v>
      </c>
      <c r="B65" s="330"/>
      <c r="C65" s="308">
        <v>24286473.23</v>
      </c>
      <c r="D65" s="308">
        <v>48937138.939999998</v>
      </c>
      <c r="E65" s="308">
        <v>36322301.579999998</v>
      </c>
      <c r="F65" s="308">
        <v>149.55774449430012</v>
      </c>
      <c r="G65" s="308">
        <v>74.222364377560808</v>
      </c>
    </row>
    <row r="66" spans="1:7" x14ac:dyDescent="0.2">
      <c r="A66" s="285"/>
      <c r="B66" s="285"/>
      <c r="C66" s="285"/>
      <c r="D66" s="285"/>
      <c r="E66" s="285"/>
      <c r="F66" s="285"/>
      <c r="G66" s="285"/>
    </row>
    <row r="67" spans="1:7" x14ac:dyDescent="0.2">
      <c r="A67" s="285"/>
      <c r="B67" s="285"/>
      <c r="C67" s="285"/>
      <c r="D67" s="285"/>
      <c r="E67" s="285"/>
      <c r="F67" s="285"/>
      <c r="G67" s="285"/>
    </row>
    <row r="68" spans="1:7" x14ac:dyDescent="0.2">
      <c r="A68" s="285"/>
      <c r="B68" s="285"/>
      <c r="C68" s="285"/>
      <c r="D68" s="285"/>
      <c r="E68" s="285"/>
      <c r="F68" s="285"/>
      <c r="G68" s="285"/>
    </row>
    <row r="69" spans="1:7" x14ac:dyDescent="0.2">
      <c r="A69" s="285"/>
      <c r="B69" s="285"/>
      <c r="C69" s="285"/>
      <c r="D69" s="285"/>
      <c r="E69" s="285"/>
      <c r="F69" s="285"/>
      <c r="G69" s="285"/>
    </row>
    <row r="70" spans="1:7" x14ac:dyDescent="0.2">
      <c r="A70" s="285"/>
      <c r="B70" s="285"/>
      <c r="C70" s="285"/>
      <c r="D70" s="285"/>
      <c r="E70" s="285"/>
      <c r="F70" s="285"/>
      <c r="G70" s="285"/>
    </row>
    <row r="71" spans="1:7" x14ac:dyDescent="0.2">
      <c r="A71" s="285"/>
      <c r="B71" s="285"/>
      <c r="C71" s="285"/>
      <c r="D71" s="285"/>
      <c r="E71" s="285"/>
      <c r="F71" s="285"/>
      <c r="G71" s="285"/>
    </row>
    <row r="72" spans="1:7" x14ac:dyDescent="0.2">
      <c r="A72" s="285"/>
      <c r="B72" s="285"/>
      <c r="C72" s="285"/>
      <c r="D72" s="285"/>
      <c r="E72" s="285"/>
      <c r="F72" s="285"/>
      <c r="G72" s="285"/>
    </row>
    <row r="73" spans="1:7" x14ac:dyDescent="0.2">
      <c r="A73" s="285"/>
      <c r="B73" s="285"/>
      <c r="C73" s="285"/>
      <c r="D73" s="285"/>
      <c r="E73" s="285"/>
      <c r="F73" s="285"/>
      <c r="G73" s="285"/>
    </row>
    <row r="74" spans="1:7" x14ac:dyDescent="0.2">
      <c r="A74" s="285"/>
      <c r="B74" s="285"/>
      <c r="C74" s="285"/>
      <c r="D74" s="285"/>
      <c r="E74" s="285"/>
      <c r="F74" s="285"/>
      <c r="G74" s="285"/>
    </row>
    <row r="75" spans="1:7" x14ac:dyDescent="0.2">
      <c r="A75" s="285"/>
      <c r="B75" s="285"/>
      <c r="C75" s="285"/>
      <c r="D75" s="285"/>
      <c r="E75" s="285"/>
      <c r="F75" s="285"/>
      <c r="G75" s="285"/>
    </row>
    <row r="76" spans="1:7" x14ac:dyDescent="0.2">
      <c r="A76" s="285"/>
      <c r="B76" s="285"/>
      <c r="C76" s="285"/>
      <c r="D76" s="285"/>
      <c r="E76" s="285"/>
      <c r="F76" s="285"/>
      <c r="G76" s="285"/>
    </row>
    <row r="77" spans="1:7" x14ac:dyDescent="0.2">
      <c r="A77" s="285"/>
      <c r="B77" s="285"/>
      <c r="C77" s="285"/>
      <c r="D77" s="285"/>
      <c r="E77" s="285"/>
      <c r="F77" s="285"/>
      <c r="G77" s="285"/>
    </row>
    <row r="78" spans="1:7" x14ac:dyDescent="0.2">
      <c r="A78" s="285"/>
      <c r="B78" s="285"/>
      <c r="C78" s="285"/>
      <c r="D78" s="285"/>
      <c r="E78" s="285"/>
      <c r="F78" s="285"/>
      <c r="G78" s="285"/>
    </row>
    <row r="79" spans="1:7" x14ac:dyDescent="0.2">
      <c r="A79" s="285"/>
      <c r="B79" s="285"/>
      <c r="C79" s="285"/>
      <c r="D79" s="285"/>
      <c r="E79" s="285"/>
      <c r="F79" s="285"/>
      <c r="G79" s="285"/>
    </row>
    <row r="80" spans="1:7" x14ac:dyDescent="0.2">
      <c r="A80" s="285"/>
      <c r="B80" s="285"/>
      <c r="C80" s="285"/>
      <c r="D80" s="285"/>
      <c r="E80" s="285"/>
      <c r="F80" s="285"/>
      <c r="G80" s="285"/>
    </row>
    <row r="81" spans="1:7" x14ac:dyDescent="0.2">
      <c r="A81" s="285"/>
      <c r="B81" s="285"/>
      <c r="C81" s="285"/>
      <c r="D81" s="285"/>
      <c r="E81" s="285"/>
      <c r="F81" s="285"/>
      <c r="G81" s="285"/>
    </row>
    <row r="82" spans="1:7" x14ac:dyDescent="0.2">
      <c r="A82" s="285"/>
      <c r="B82" s="285"/>
      <c r="C82" s="285"/>
      <c r="D82" s="285"/>
      <c r="E82" s="285"/>
      <c r="F82" s="285"/>
      <c r="G82" s="285"/>
    </row>
    <row r="83" spans="1:7" x14ac:dyDescent="0.2">
      <c r="A83" s="285"/>
      <c r="B83" s="285"/>
      <c r="C83" s="285"/>
      <c r="D83" s="285"/>
      <c r="E83" s="285"/>
      <c r="F83" s="285"/>
      <c r="G83" s="285"/>
    </row>
    <row r="84" spans="1:7" x14ac:dyDescent="0.2">
      <c r="A84" s="285"/>
      <c r="B84" s="285"/>
      <c r="C84" s="285"/>
      <c r="D84" s="285"/>
      <c r="E84" s="285"/>
      <c r="F84" s="285"/>
      <c r="G84" s="285"/>
    </row>
    <row r="85" spans="1:7" x14ac:dyDescent="0.2">
      <c r="A85" s="285"/>
      <c r="B85" s="285"/>
      <c r="C85" s="285"/>
      <c r="D85" s="285"/>
      <c r="E85" s="285"/>
      <c r="F85" s="285"/>
      <c r="G85" s="285"/>
    </row>
    <row r="86" spans="1:7" x14ac:dyDescent="0.2">
      <c r="A86" s="285"/>
      <c r="B86" s="285"/>
      <c r="C86" s="285"/>
      <c r="D86" s="285"/>
      <c r="E86" s="285"/>
      <c r="F86" s="285"/>
      <c r="G86" s="285"/>
    </row>
    <row r="87" spans="1:7" x14ac:dyDescent="0.2">
      <c r="A87" s="285"/>
      <c r="B87" s="285"/>
      <c r="C87" s="285"/>
      <c r="D87" s="285"/>
      <c r="E87" s="285"/>
      <c r="F87" s="285"/>
      <c r="G87" s="285"/>
    </row>
    <row r="88" spans="1:7" x14ac:dyDescent="0.2">
      <c r="A88" s="285"/>
      <c r="B88" s="285"/>
      <c r="C88" s="285"/>
      <c r="D88" s="285"/>
      <c r="E88" s="285"/>
      <c r="F88" s="285"/>
      <c r="G88" s="285"/>
    </row>
    <row r="89" spans="1:7" x14ac:dyDescent="0.2">
      <c r="A89" s="285"/>
      <c r="B89" s="285"/>
      <c r="C89" s="285"/>
      <c r="D89" s="285"/>
      <c r="E89" s="285"/>
      <c r="F89" s="285"/>
      <c r="G89" s="285"/>
    </row>
    <row r="90" spans="1:7" x14ac:dyDescent="0.2">
      <c r="A90" s="285"/>
      <c r="B90" s="285"/>
      <c r="C90" s="285"/>
      <c r="D90" s="285"/>
      <c r="E90" s="285"/>
      <c r="F90" s="285"/>
      <c r="G90" s="285"/>
    </row>
    <row r="91" spans="1:7" x14ac:dyDescent="0.2">
      <c r="A91" s="285"/>
      <c r="B91" s="285"/>
      <c r="C91" s="285"/>
      <c r="D91" s="285"/>
      <c r="E91" s="285"/>
      <c r="F91" s="285"/>
      <c r="G91" s="285"/>
    </row>
    <row r="92" spans="1:7" x14ac:dyDescent="0.2">
      <c r="A92" s="285"/>
      <c r="B92" s="285"/>
      <c r="C92" s="285"/>
      <c r="D92" s="285"/>
      <c r="E92" s="285"/>
      <c r="F92" s="285"/>
      <c r="G92" s="285"/>
    </row>
    <row r="93" spans="1:7" x14ac:dyDescent="0.2">
      <c r="A93" s="285"/>
      <c r="B93" s="285"/>
      <c r="C93" s="285"/>
      <c r="D93" s="285"/>
      <c r="E93" s="285"/>
      <c r="F93" s="285"/>
      <c r="G93" s="285"/>
    </row>
  </sheetData>
  <pageMargins left="0.74803149606299213" right="0.74803149606299213" top="0.98425196850393704" bottom="0.98425196850393704" header="0.51181102362204722" footer="0.51181102362204722"/>
  <pageSetup scale="96" fitToHeight="0" orientation="landscape" horizontalDpi="300" verticalDpi="300" r:id="rId1"/>
  <headerFooter alignWithMargins="0">
    <oddFooter>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70" workbookViewId="0">
      <selection activeCell="B1" sqref="B1"/>
    </sheetView>
  </sheetViews>
  <sheetFormatPr defaultRowHeight="12.75" x14ac:dyDescent="0.2"/>
  <cols>
    <col min="1" max="1" width="9.42578125" style="1" bestFit="1" customWidth="1"/>
    <col min="2" max="2" width="60.7109375" style="1" customWidth="1"/>
    <col min="3" max="3" width="12" style="1" bestFit="1" customWidth="1"/>
    <col min="4" max="5" width="11.7109375" style="1" bestFit="1" customWidth="1"/>
    <col min="6" max="6" width="9" style="1" bestFit="1" customWidth="1"/>
    <col min="7" max="7" width="9.42578125" style="1" bestFit="1" customWidth="1"/>
    <col min="8" max="16384" width="9.140625" style="1"/>
  </cols>
  <sheetData>
    <row r="1" spans="1:9" ht="21" x14ac:dyDescent="0.35">
      <c r="A1" s="274"/>
      <c r="B1" s="481" t="s">
        <v>1143</v>
      </c>
      <c r="C1" s="275"/>
      <c r="D1" s="276"/>
      <c r="E1" s="276"/>
      <c r="F1" s="276"/>
      <c r="G1" s="331"/>
      <c r="H1" s="332"/>
    </row>
    <row r="2" spans="1:9" ht="18" customHeight="1" x14ac:dyDescent="0.2">
      <c r="A2" s="277" t="s">
        <v>973</v>
      </c>
      <c r="B2" s="277"/>
      <c r="C2" s="402"/>
      <c r="D2" s="402"/>
      <c r="E2" s="402"/>
      <c r="F2" s="402"/>
      <c r="G2" s="285"/>
      <c r="H2" s="325"/>
    </row>
    <row r="3" spans="1:9" ht="16.5" customHeight="1" x14ac:dyDescent="0.2">
      <c r="A3" s="277" t="s">
        <v>974</v>
      </c>
      <c r="B3" s="402"/>
      <c r="C3" s="402"/>
      <c r="D3" s="402"/>
      <c r="E3" s="402"/>
      <c r="F3" s="402"/>
      <c r="G3" s="285"/>
      <c r="H3" s="325"/>
    </row>
    <row r="4" spans="1:9" ht="16.5" customHeight="1" x14ac:dyDescent="0.2">
      <c r="A4" s="403" t="s">
        <v>975</v>
      </c>
      <c r="B4" s="402"/>
      <c r="C4" s="402"/>
      <c r="D4" s="402"/>
      <c r="E4" s="402"/>
      <c r="F4" s="402"/>
      <c r="G4" s="285"/>
      <c r="H4" s="325"/>
    </row>
    <row r="5" spans="1:9" ht="15.75" customHeight="1" x14ac:dyDescent="0.2">
      <c r="A5" s="277" t="s">
        <v>1020</v>
      </c>
      <c r="B5" s="404"/>
      <c r="C5" s="404"/>
      <c r="D5" s="404"/>
      <c r="E5" s="404"/>
      <c r="F5" s="404"/>
      <c r="G5" s="325"/>
      <c r="H5" s="325"/>
      <c r="I5" s="2"/>
    </row>
    <row r="6" spans="1:9" ht="16.5" customHeight="1" x14ac:dyDescent="0.2">
      <c r="A6" s="277" t="s">
        <v>976</v>
      </c>
      <c r="B6" s="402"/>
      <c r="C6" s="402"/>
      <c r="D6" s="402"/>
      <c r="E6" s="402"/>
      <c r="F6" s="402"/>
      <c r="G6" s="285"/>
      <c r="H6" s="325"/>
    </row>
    <row r="7" spans="1:9" x14ac:dyDescent="0.2">
      <c r="A7" s="277" t="s">
        <v>977</v>
      </c>
      <c r="B7" s="402"/>
      <c r="C7" s="402"/>
      <c r="D7" s="402"/>
      <c r="E7" s="402"/>
      <c r="F7" s="402"/>
      <c r="G7" s="285"/>
      <c r="H7" s="325"/>
    </row>
    <row r="8" spans="1:9" x14ac:dyDescent="0.2">
      <c r="A8" s="277" t="s">
        <v>1022</v>
      </c>
      <c r="B8" s="405"/>
      <c r="C8" s="402"/>
      <c r="D8" s="402"/>
      <c r="E8" s="402"/>
      <c r="F8" s="402"/>
      <c r="G8" s="285"/>
      <c r="H8" s="325"/>
    </row>
    <row r="9" spans="1:9" ht="17.25" customHeight="1" x14ac:dyDescent="0.2">
      <c r="A9" s="277" t="s">
        <v>999</v>
      </c>
      <c r="B9" s="405"/>
      <c r="C9" s="402"/>
      <c r="D9" s="402"/>
      <c r="E9" s="402"/>
      <c r="F9" s="402"/>
      <c r="G9" s="285"/>
      <c r="H9" s="325"/>
    </row>
    <row r="10" spans="1:9" x14ac:dyDescent="0.2">
      <c r="A10" s="277" t="s">
        <v>1000</v>
      </c>
      <c r="B10" s="405"/>
      <c r="C10" s="402"/>
      <c r="D10" s="402"/>
      <c r="E10" s="402"/>
      <c r="F10" s="402"/>
      <c r="G10" s="285"/>
      <c r="H10" s="325"/>
    </row>
    <row r="11" spans="1:9" x14ac:dyDescent="0.2">
      <c r="A11" s="277" t="s">
        <v>1021</v>
      </c>
      <c r="B11" s="406"/>
      <c r="C11" s="404"/>
      <c r="D11" s="404"/>
      <c r="E11" s="404"/>
      <c r="F11" s="404"/>
      <c r="G11" s="325"/>
      <c r="H11" s="325"/>
    </row>
    <row r="12" spans="1:9" x14ac:dyDescent="0.2">
      <c r="A12" s="277"/>
      <c r="B12" s="406"/>
      <c r="C12" s="404"/>
      <c r="D12" s="404"/>
      <c r="E12" s="404"/>
      <c r="F12" s="404"/>
      <c r="G12" s="325"/>
      <c r="H12" s="325"/>
    </row>
    <row r="13" spans="1:9" x14ac:dyDescent="0.2">
      <c r="A13" s="277" t="s">
        <v>978</v>
      </c>
      <c r="B13" s="405"/>
      <c r="C13" s="402"/>
      <c r="D13" s="402"/>
      <c r="E13" s="402"/>
      <c r="F13" s="402"/>
      <c r="G13" s="285"/>
      <c r="H13" s="325"/>
    </row>
    <row r="14" spans="1:9" x14ac:dyDescent="0.2">
      <c r="A14" s="402" t="s">
        <v>979</v>
      </c>
      <c r="B14" s="402"/>
      <c r="C14" s="402"/>
      <c r="D14" s="402"/>
      <c r="E14" s="402"/>
      <c r="F14" s="402"/>
      <c r="G14" s="285"/>
      <c r="H14" s="325"/>
    </row>
    <row r="15" spans="1:9" x14ac:dyDescent="0.2">
      <c r="A15" s="402"/>
      <c r="B15" s="402"/>
      <c r="C15" s="402"/>
      <c r="D15" s="402"/>
      <c r="E15" s="402"/>
      <c r="F15" s="402"/>
      <c r="G15" s="285"/>
      <c r="H15" s="325"/>
    </row>
    <row r="16" spans="1:9" x14ac:dyDescent="0.2">
      <c r="A16" s="277" t="s">
        <v>1015</v>
      </c>
      <c r="B16" s="402"/>
      <c r="C16" s="402"/>
      <c r="D16" s="402"/>
      <c r="E16" s="402"/>
      <c r="F16" s="402"/>
      <c r="G16" s="285"/>
      <c r="H16" s="325"/>
    </row>
    <row r="17" spans="1:8" x14ac:dyDescent="0.2">
      <c r="A17" s="277" t="s">
        <v>1016</v>
      </c>
      <c r="B17" s="402"/>
      <c r="C17" s="402"/>
      <c r="D17" s="402"/>
      <c r="E17" s="402"/>
      <c r="F17" s="402"/>
      <c r="G17" s="285"/>
      <c r="H17" s="325"/>
    </row>
    <row r="18" spans="1:8" ht="7.5" customHeight="1" x14ac:dyDescent="0.2">
      <c r="A18" s="277"/>
      <c r="B18" s="402"/>
      <c r="C18" s="402"/>
      <c r="D18" s="402"/>
      <c r="E18" s="402"/>
      <c r="F18" s="402"/>
      <c r="G18" s="285"/>
      <c r="H18" s="325"/>
    </row>
    <row r="19" spans="1:8" x14ac:dyDescent="0.2">
      <c r="A19" s="277" t="s">
        <v>980</v>
      </c>
      <c r="B19" s="402"/>
      <c r="C19" s="402"/>
      <c r="D19" s="402"/>
      <c r="E19" s="402"/>
      <c r="F19" s="402"/>
      <c r="G19" s="285"/>
      <c r="H19" s="325"/>
    </row>
    <row r="20" spans="1:8" ht="7.5" customHeight="1" x14ac:dyDescent="0.25">
      <c r="A20" s="398"/>
      <c r="B20" s="398"/>
      <c r="C20" s="408"/>
      <c r="D20" s="408"/>
      <c r="E20" s="408"/>
      <c r="F20" s="409"/>
      <c r="G20" s="398"/>
      <c r="H20" s="325"/>
    </row>
    <row r="21" spans="1:8" ht="22.5" customHeight="1" thickBot="1" x14ac:dyDescent="0.3">
      <c r="A21" s="410" t="s">
        <v>981</v>
      </c>
      <c r="B21" s="407"/>
      <c r="C21" s="411"/>
      <c r="D21" s="411"/>
      <c r="E21" s="411"/>
      <c r="F21" s="411"/>
      <c r="G21" s="411"/>
      <c r="H21" s="276"/>
    </row>
    <row r="22" spans="1:8" ht="15" x14ac:dyDescent="0.25">
      <c r="A22" s="412" t="s">
        <v>982</v>
      </c>
      <c r="B22" s="413"/>
      <c r="C22" s="414" t="s">
        <v>983</v>
      </c>
      <c r="D22" s="415" t="s">
        <v>984</v>
      </c>
      <c r="E22" s="414" t="s">
        <v>983</v>
      </c>
      <c r="F22" s="416" t="s">
        <v>1005</v>
      </c>
      <c r="G22" s="417" t="s">
        <v>985</v>
      </c>
      <c r="H22" s="388"/>
    </row>
    <row r="23" spans="1:8" ht="15" x14ac:dyDescent="0.25">
      <c r="A23" s="418" t="s">
        <v>986</v>
      </c>
      <c r="B23" s="419" t="s">
        <v>987</v>
      </c>
      <c r="C23" s="420">
        <v>2016</v>
      </c>
      <c r="D23" s="419">
        <v>2017</v>
      </c>
      <c r="E23" s="420">
        <v>2017</v>
      </c>
      <c r="F23" s="421" t="s">
        <v>988</v>
      </c>
      <c r="G23" s="422" t="s">
        <v>988</v>
      </c>
      <c r="H23" s="388"/>
    </row>
    <row r="24" spans="1:8" ht="15" x14ac:dyDescent="0.25">
      <c r="A24" s="423">
        <v>8</v>
      </c>
      <c r="B24" s="424" t="s">
        <v>472</v>
      </c>
      <c r="C24" s="425">
        <v>0</v>
      </c>
      <c r="D24" s="425">
        <v>0</v>
      </c>
      <c r="E24" s="425">
        <v>0</v>
      </c>
      <c r="F24" s="426"/>
      <c r="G24" s="427"/>
      <c r="H24" s="388"/>
    </row>
    <row r="25" spans="1:8" ht="15" x14ac:dyDescent="0.25">
      <c r="A25" s="428">
        <v>84</v>
      </c>
      <c r="B25" s="429" t="s">
        <v>717</v>
      </c>
      <c r="C25" s="430">
        <v>0</v>
      </c>
      <c r="D25" s="430">
        <v>0</v>
      </c>
      <c r="E25" s="430">
        <v>0</v>
      </c>
      <c r="F25" s="431"/>
      <c r="G25" s="432"/>
      <c r="H25" s="388"/>
    </row>
    <row r="26" spans="1:8" ht="30" x14ac:dyDescent="0.25">
      <c r="A26" s="428">
        <v>842</v>
      </c>
      <c r="B26" s="429" t="s">
        <v>989</v>
      </c>
      <c r="C26" s="433">
        <v>0</v>
      </c>
      <c r="D26" s="433">
        <v>0</v>
      </c>
      <c r="E26" s="433">
        <v>0</v>
      </c>
      <c r="F26" s="434"/>
      <c r="G26" s="435"/>
      <c r="H26" s="388"/>
    </row>
    <row r="27" spans="1:8" ht="30" x14ac:dyDescent="0.25">
      <c r="A27" s="436">
        <v>8422</v>
      </c>
      <c r="B27" s="437" t="s">
        <v>990</v>
      </c>
      <c r="C27" s="433">
        <v>0</v>
      </c>
      <c r="D27" s="433"/>
      <c r="E27" s="433">
        <v>0</v>
      </c>
      <c r="F27" s="431"/>
      <c r="G27" s="435"/>
      <c r="H27" s="388"/>
    </row>
    <row r="28" spans="1:8" ht="15" x14ac:dyDescent="0.25">
      <c r="A28" s="438">
        <v>5</v>
      </c>
      <c r="B28" s="439" t="s">
        <v>473</v>
      </c>
      <c r="C28" s="440">
        <v>4431002.76</v>
      </c>
      <c r="D28" s="440">
        <v>4432000</v>
      </c>
      <c r="E28" s="440">
        <v>4431002.76</v>
      </c>
      <c r="F28" s="440">
        <f>SUM(E28*100/C28)</f>
        <v>100</v>
      </c>
      <c r="G28" s="441">
        <v>100</v>
      </c>
      <c r="H28" s="388"/>
    </row>
    <row r="29" spans="1:8" ht="15" x14ac:dyDescent="0.25">
      <c r="A29" s="428">
        <v>54</v>
      </c>
      <c r="B29" s="429" t="s">
        <v>727</v>
      </c>
      <c r="C29" s="442">
        <v>4431002.76</v>
      </c>
      <c r="D29" s="442">
        <v>4432000</v>
      </c>
      <c r="E29" s="442">
        <v>4431002.76</v>
      </c>
      <c r="F29" s="442">
        <f>SUM(E29*100/C29)</f>
        <v>100</v>
      </c>
      <c r="G29" s="443">
        <f>SUM(E29/D29*100)</f>
        <v>99.977499097472915</v>
      </c>
      <c r="H29" s="388"/>
    </row>
    <row r="30" spans="1:8" ht="30" x14ac:dyDescent="0.25">
      <c r="A30" s="428">
        <v>542</v>
      </c>
      <c r="B30" s="429" t="s">
        <v>991</v>
      </c>
      <c r="C30" s="444">
        <v>4431002.76</v>
      </c>
      <c r="D30" s="444">
        <v>4432000</v>
      </c>
      <c r="E30" s="444">
        <v>4431002.76</v>
      </c>
      <c r="F30" s="442">
        <f>SUM(E30*100/C30)</f>
        <v>100</v>
      </c>
      <c r="G30" s="443">
        <f>SUM(E30/D30*100)</f>
        <v>99.977499097472915</v>
      </c>
      <c r="H30" s="388"/>
    </row>
    <row r="31" spans="1:8" ht="30" x14ac:dyDescent="0.25">
      <c r="A31" s="436">
        <v>5422</v>
      </c>
      <c r="B31" s="437" t="s">
        <v>728</v>
      </c>
      <c r="C31" s="444">
        <v>4431002.76</v>
      </c>
      <c r="D31" s="444">
        <v>0</v>
      </c>
      <c r="E31" s="444">
        <v>4431002.76</v>
      </c>
      <c r="F31" s="442">
        <f>SUM(E31*100/C31)</f>
        <v>100</v>
      </c>
      <c r="G31" s="443"/>
      <c r="H31" s="388"/>
    </row>
    <row r="32" spans="1:8" ht="27" customHeight="1" thickBot="1" x14ac:dyDescent="0.3">
      <c r="A32" s="445" t="s">
        <v>1001</v>
      </c>
      <c r="B32" s="446" t="s">
        <v>1002</v>
      </c>
      <c r="C32" s="447">
        <v>4431002.76</v>
      </c>
      <c r="D32" s="447">
        <v>0</v>
      </c>
      <c r="E32" s="447">
        <v>4431002.76</v>
      </c>
      <c r="F32" s="448">
        <f>SUM(E32*100/C32)</f>
        <v>100</v>
      </c>
      <c r="G32" s="449"/>
      <c r="H32" s="388"/>
    </row>
    <row r="33" spans="1:8" ht="15" x14ac:dyDescent="0.25">
      <c r="A33" s="411"/>
      <c r="B33" s="411"/>
      <c r="C33" s="411"/>
      <c r="D33" s="411"/>
      <c r="E33" s="411"/>
      <c r="F33" s="450"/>
      <c r="G33" s="450"/>
      <c r="H33" s="388"/>
    </row>
    <row r="34" spans="1:8" ht="23.25" customHeight="1" thickBot="1" x14ac:dyDescent="0.3">
      <c r="A34" s="410" t="s">
        <v>992</v>
      </c>
      <c r="B34" s="407"/>
      <c r="C34" s="407"/>
      <c r="D34" s="407"/>
      <c r="E34" s="407"/>
      <c r="F34" s="451"/>
      <c r="G34" s="451"/>
      <c r="H34" s="388"/>
    </row>
    <row r="35" spans="1:8" ht="15" x14ac:dyDescent="0.25">
      <c r="A35" s="412" t="s">
        <v>982</v>
      </c>
      <c r="B35" s="413"/>
      <c r="C35" s="414" t="s">
        <v>983</v>
      </c>
      <c r="D35" s="415" t="s">
        <v>984</v>
      </c>
      <c r="E35" s="414" t="s">
        <v>983</v>
      </c>
      <c r="F35" s="416" t="s">
        <v>1005</v>
      </c>
      <c r="G35" s="417" t="s">
        <v>985</v>
      </c>
      <c r="H35" s="388"/>
    </row>
    <row r="36" spans="1:8" ht="15" x14ac:dyDescent="0.25">
      <c r="A36" s="418" t="s">
        <v>986</v>
      </c>
      <c r="B36" s="419" t="s">
        <v>987</v>
      </c>
      <c r="C36" s="420">
        <v>2016</v>
      </c>
      <c r="D36" s="419">
        <v>2017</v>
      </c>
      <c r="E36" s="420">
        <v>2017</v>
      </c>
      <c r="F36" s="421" t="s">
        <v>988</v>
      </c>
      <c r="G36" s="422" t="s">
        <v>988</v>
      </c>
      <c r="H36" s="388"/>
    </row>
    <row r="37" spans="1:8" ht="15" x14ac:dyDescent="0.25">
      <c r="A37" s="423">
        <v>8</v>
      </c>
      <c r="B37" s="424" t="s">
        <v>472</v>
      </c>
      <c r="C37" s="425">
        <v>0</v>
      </c>
      <c r="D37" s="425">
        <v>0</v>
      </c>
      <c r="E37" s="425">
        <v>0</v>
      </c>
      <c r="F37" s="425"/>
      <c r="G37" s="427"/>
      <c r="H37" s="388"/>
    </row>
    <row r="38" spans="1:8" ht="15" x14ac:dyDescent="0.25">
      <c r="A38" s="428">
        <v>84</v>
      </c>
      <c r="B38" s="429" t="s">
        <v>717</v>
      </c>
      <c r="C38" s="430">
        <v>0</v>
      </c>
      <c r="D38" s="430">
        <v>0</v>
      </c>
      <c r="E38" s="430">
        <v>0</v>
      </c>
      <c r="F38" s="431"/>
      <c r="G38" s="432"/>
      <c r="H38" s="388"/>
    </row>
    <row r="39" spans="1:8" ht="30" x14ac:dyDescent="0.25">
      <c r="A39" s="428">
        <v>844</v>
      </c>
      <c r="B39" s="429" t="s">
        <v>993</v>
      </c>
      <c r="C39" s="430">
        <v>0</v>
      </c>
      <c r="D39" s="430">
        <v>0</v>
      </c>
      <c r="E39" s="430">
        <v>0</v>
      </c>
      <c r="F39" s="434"/>
      <c r="G39" s="435"/>
      <c r="H39" s="388"/>
    </row>
    <row r="40" spans="1:8" ht="30" x14ac:dyDescent="0.25">
      <c r="A40" s="436">
        <v>8443</v>
      </c>
      <c r="B40" s="437" t="s">
        <v>994</v>
      </c>
      <c r="C40" s="433">
        <v>0</v>
      </c>
      <c r="D40" s="433"/>
      <c r="E40" s="433">
        <v>0</v>
      </c>
      <c r="F40" s="431"/>
      <c r="G40" s="435"/>
      <c r="H40" s="388"/>
    </row>
    <row r="41" spans="1:8" ht="15" x14ac:dyDescent="0.25">
      <c r="A41" s="438">
        <v>5</v>
      </c>
      <c r="B41" s="439" t="s">
        <v>473</v>
      </c>
      <c r="C41" s="440">
        <v>2734372.5</v>
      </c>
      <c r="D41" s="440">
        <v>2800000</v>
      </c>
      <c r="E41" s="440">
        <v>2797792.15</v>
      </c>
      <c r="F41" s="440">
        <f>SUM(E41*100/C41)</f>
        <v>102.31934932054796</v>
      </c>
      <c r="G41" s="441">
        <v>100</v>
      </c>
      <c r="H41" s="388"/>
    </row>
    <row r="42" spans="1:8" ht="15" x14ac:dyDescent="0.25">
      <c r="A42" s="428">
        <v>54</v>
      </c>
      <c r="B42" s="429" t="s">
        <v>727</v>
      </c>
      <c r="C42" s="452">
        <v>2734372.5</v>
      </c>
      <c r="D42" s="452">
        <v>2700000</v>
      </c>
      <c r="E42" s="453">
        <v>2797792.15</v>
      </c>
      <c r="F42" s="442">
        <f>SUM(E42*100/C42)</f>
        <v>102.31934932054796</v>
      </c>
      <c r="G42" s="443">
        <f>SUM(E42/D42*100)</f>
        <v>103.62193148148148</v>
      </c>
      <c r="H42" s="388"/>
    </row>
    <row r="43" spans="1:8" ht="30" x14ac:dyDescent="0.25">
      <c r="A43" s="428">
        <v>544</v>
      </c>
      <c r="B43" s="429" t="s">
        <v>995</v>
      </c>
      <c r="C43" s="452">
        <v>2734372.5</v>
      </c>
      <c r="D43" s="453">
        <v>2800000</v>
      </c>
      <c r="E43" s="453">
        <v>2797792.15</v>
      </c>
      <c r="F43" s="442">
        <f>SUM(E43*100/C43)</f>
        <v>102.31934932054796</v>
      </c>
      <c r="G43" s="443">
        <f>SUM(E43/D43*100)</f>
        <v>99.921148214285722</v>
      </c>
      <c r="H43" s="388"/>
    </row>
    <row r="44" spans="1:8" ht="30" x14ac:dyDescent="0.25">
      <c r="A44" s="436">
        <v>5443</v>
      </c>
      <c r="B44" s="437" t="s">
        <v>729</v>
      </c>
      <c r="C44" s="454">
        <v>2734372.5</v>
      </c>
      <c r="D44" s="444">
        <v>0</v>
      </c>
      <c r="E44" s="444">
        <v>2797792.15</v>
      </c>
      <c r="F44" s="442">
        <f>SUM(E44*100/C44)</f>
        <v>102.31934932054796</v>
      </c>
      <c r="G44" s="443"/>
      <c r="H44" s="388"/>
    </row>
    <row r="45" spans="1:8" ht="30.75" thickBot="1" x14ac:dyDescent="0.3">
      <c r="A45" s="445" t="s">
        <v>1003</v>
      </c>
      <c r="B45" s="446" t="s">
        <v>1004</v>
      </c>
      <c r="C45" s="455">
        <v>2734372.5</v>
      </c>
      <c r="D45" s="447">
        <v>0</v>
      </c>
      <c r="E45" s="447">
        <v>2797792.15</v>
      </c>
      <c r="F45" s="448">
        <f>SUM(E45*100/C45)</f>
        <v>102.31934932054796</v>
      </c>
      <c r="G45" s="449"/>
      <c r="H45" s="388"/>
    </row>
    <row r="46" spans="1:8" ht="15" customHeight="1" x14ac:dyDescent="0.25">
      <c r="A46" s="456"/>
      <c r="B46" s="457"/>
      <c r="C46" s="458"/>
      <c r="D46" s="458"/>
      <c r="E46" s="458"/>
      <c r="F46" s="459"/>
      <c r="G46" s="460"/>
      <c r="H46" s="388"/>
    </row>
    <row r="47" spans="1:8" ht="23.25" customHeight="1" thickBot="1" x14ac:dyDescent="0.3">
      <c r="A47" s="410" t="s">
        <v>1014</v>
      </c>
      <c r="B47" s="407"/>
      <c r="C47" s="407"/>
      <c r="D47" s="407"/>
      <c r="E47" s="407"/>
      <c r="F47" s="451"/>
      <c r="G47" s="451"/>
      <c r="H47" s="388"/>
    </row>
    <row r="48" spans="1:8" ht="15" x14ac:dyDescent="0.25">
      <c r="A48" s="412" t="s">
        <v>982</v>
      </c>
      <c r="B48" s="413"/>
      <c r="C48" s="414" t="s">
        <v>983</v>
      </c>
      <c r="D48" s="415" t="s">
        <v>984</v>
      </c>
      <c r="E48" s="414" t="s">
        <v>983</v>
      </c>
      <c r="F48" s="416" t="s">
        <v>1005</v>
      </c>
      <c r="G48" s="417" t="s">
        <v>985</v>
      </c>
      <c r="H48" s="388"/>
    </row>
    <row r="49" spans="1:8" ht="15" x14ac:dyDescent="0.25">
      <c r="A49" s="418" t="s">
        <v>986</v>
      </c>
      <c r="B49" s="419" t="s">
        <v>987</v>
      </c>
      <c r="C49" s="420">
        <v>2016</v>
      </c>
      <c r="D49" s="419">
        <v>2017</v>
      </c>
      <c r="E49" s="420">
        <v>2017</v>
      </c>
      <c r="F49" s="421" t="s">
        <v>988</v>
      </c>
      <c r="G49" s="422" t="s">
        <v>988</v>
      </c>
      <c r="H49" s="388"/>
    </row>
    <row r="50" spans="1:8" ht="15" x14ac:dyDescent="0.25">
      <c r="A50" s="423">
        <v>8</v>
      </c>
      <c r="B50" s="424" t="s">
        <v>472</v>
      </c>
      <c r="C50" s="425">
        <f>SUM(C51)</f>
        <v>0</v>
      </c>
      <c r="D50" s="425">
        <f>SUM(D51)</f>
        <v>5604000</v>
      </c>
      <c r="E50" s="425">
        <f>SUM(E51)</f>
        <v>5555456.04</v>
      </c>
      <c r="F50" s="440"/>
      <c r="G50" s="441">
        <v>100</v>
      </c>
      <c r="H50" s="388"/>
    </row>
    <row r="51" spans="1:8" ht="15" x14ac:dyDescent="0.25">
      <c r="A51" s="428">
        <v>84</v>
      </c>
      <c r="B51" s="429" t="s">
        <v>717</v>
      </c>
      <c r="C51" s="453">
        <f>SUM(C52)</f>
        <v>0</v>
      </c>
      <c r="D51" s="453">
        <v>5604000</v>
      </c>
      <c r="E51" s="453">
        <f>SUM(E52)</f>
        <v>5555456.04</v>
      </c>
      <c r="F51" s="442"/>
      <c r="G51" s="443">
        <f>SUM(E51/D51*100)</f>
        <v>99.133762312633834</v>
      </c>
      <c r="H51" s="388"/>
    </row>
    <row r="52" spans="1:8" ht="15" x14ac:dyDescent="0.25">
      <c r="A52" s="461" t="s">
        <v>721</v>
      </c>
      <c r="B52" s="462" t="s">
        <v>1006</v>
      </c>
      <c r="C52" s="453">
        <f>SUM(C53)</f>
        <v>0</v>
      </c>
      <c r="D52" s="453">
        <v>5604000</v>
      </c>
      <c r="E52" s="453">
        <f>SUM(E53)</f>
        <v>5555456.04</v>
      </c>
      <c r="F52" s="442"/>
      <c r="G52" s="443">
        <f>SUM(E52/D52*100)</f>
        <v>99.133762312633834</v>
      </c>
      <c r="H52" s="388"/>
    </row>
    <row r="53" spans="1:8" ht="15" x14ac:dyDescent="0.25">
      <c r="A53" s="463" t="s">
        <v>1008</v>
      </c>
      <c r="B53" s="464" t="s">
        <v>1007</v>
      </c>
      <c r="C53" s="444">
        <v>0</v>
      </c>
      <c r="D53" s="465" t="s">
        <v>14</v>
      </c>
      <c r="E53" s="444">
        <v>5555456.04</v>
      </c>
      <c r="F53" s="442"/>
      <c r="G53" s="443"/>
      <c r="H53" s="388"/>
    </row>
    <row r="54" spans="1:8" ht="15" x14ac:dyDescent="0.25">
      <c r="A54" s="438">
        <v>5</v>
      </c>
      <c r="B54" s="439" t="s">
        <v>473</v>
      </c>
      <c r="C54" s="425">
        <f t="shared" ref="C54:E55" si="0">SUM(C55)</f>
        <v>0</v>
      </c>
      <c r="D54" s="425">
        <f t="shared" si="0"/>
        <v>1868000</v>
      </c>
      <c r="E54" s="425">
        <f t="shared" si="0"/>
        <v>1851818.68</v>
      </c>
      <c r="F54" s="440"/>
      <c r="G54" s="441">
        <v>100</v>
      </c>
      <c r="H54" s="388"/>
    </row>
    <row r="55" spans="1:8" ht="15" x14ac:dyDescent="0.25">
      <c r="A55" s="466">
        <v>54</v>
      </c>
      <c r="B55" s="429" t="s">
        <v>727</v>
      </c>
      <c r="C55" s="453">
        <f t="shared" si="0"/>
        <v>0</v>
      </c>
      <c r="D55" s="453">
        <f t="shared" si="0"/>
        <v>1868000</v>
      </c>
      <c r="E55" s="453">
        <f t="shared" si="0"/>
        <v>1851818.68</v>
      </c>
      <c r="F55" s="442"/>
      <c r="G55" s="442">
        <f>SUM(E55/D55*100)</f>
        <v>99.133762312633834</v>
      </c>
      <c r="H55" s="388"/>
    </row>
    <row r="56" spans="1:8" ht="15" x14ac:dyDescent="0.25">
      <c r="A56" s="461" t="s">
        <v>181</v>
      </c>
      <c r="B56" s="462" t="s">
        <v>182</v>
      </c>
      <c r="C56" s="453">
        <f>SUM(C57)</f>
        <v>0</v>
      </c>
      <c r="D56" s="453">
        <v>1868000</v>
      </c>
      <c r="E56" s="453">
        <f>SUM(E57)</f>
        <v>1851818.68</v>
      </c>
      <c r="F56" s="442"/>
      <c r="G56" s="443">
        <f>SUM(E56/D56*100)</f>
        <v>99.133762312633834</v>
      </c>
      <c r="H56" s="388"/>
    </row>
    <row r="57" spans="1:8" ht="15.75" thickBot="1" x14ac:dyDescent="0.3">
      <c r="A57" s="445" t="s">
        <v>1011</v>
      </c>
      <c r="B57" s="446" t="s">
        <v>1012</v>
      </c>
      <c r="C57" s="447">
        <v>0</v>
      </c>
      <c r="D57" s="447" t="s">
        <v>14</v>
      </c>
      <c r="E57" s="447">
        <v>1851818.68</v>
      </c>
      <c r="F57" s="448"/>
      <c r="G57" s="449"/>
      <c r="H57" s="388"/>
    </row>
    <row r="58" spans="1:8" ht="15" x14ac:dyDescent="0.25">
      <c r="A58" s="456"/>
      <c r="B58" s="457"/>
      <c r="C58" s="458"/>
      <c r="D58" s="458"/>
      <c r="E58" s="458"/>
      <c r="F58" s="459"/>
      <c r="G58" s="460"/>
      <c r="H58" s="388"/>
    </row>
    <row r="59" spans="1:8" ht="15.75" thickBot="1" x14ac:dyDescent="0.3">
      <c r="A59" s="467" t="s">
        <v>996</v>
      </c>
      <c r="B59" s="468"/>
      <c r="C59" s="468"/>
      <c r="D59" s="468"/>
      <c r="E59" s="468"/>
      <c r="F59" s="469"/>
      <c r="G59" s="469"/>
      <c r="H59" s="388"/>
    </row>
    <row r="60" spans="1:8" ht="15" x14ac:dyDescent="0.25">
      <c r="A60" s="412" t="s">
        <v>982</v>
      </c>
      <c r="B60" s="413"/>
      <c r="C60" s="414" t="s">
        <v>983</v>
      </c>
      <c r="D60" s="415" t="s">
        <v>984</v>
      </c>
      <c r="E60" s="414" t="s">
        <v>983</v>
      </c>
      <c r="F60" s="416" t="s">
        <v>1005</v>
      </c>
      <c r="G60" s="417" t="s">
        <v>985</v>
      </c>
      <c r="H60" s="389"/>
    </row>
    <row r="61" spans="1:8" ht="15" x14ac:dyDescent="0.25">
      <c r="A61" s="418" t="s">
        <v>986</v>
      </c>
      <c r="B61" s="419" t="s">
        <v>987</v>
      </c>
      <c r="C61" s="420">
        <v>2016</v>
      </c>
      <c r="D61" s="419">
        <v>2017</v>
      </c>
      <c r="E61" s="420">
        <v>2017</v>
      </c>
      <c r="F61" s="421" t="s">
        <v>988</v>
      </c>
      <c r="G61" s="422" t="s">
        <v>988</v>
      </c>
      <c r="H61" s="388"/>
    </row>
    <row r="62" spans="1:8" ht="15" x14ac:dyDescent="0.25">
      <c r="A62" s="423">
        <v>8</v>
      </c>
      <c r="B62" s="424" t="s">
        <v>472</v>
      </c>
      <c r="C62" s="425">
        <v>80342.070000000007</v>
      </c>
      <c r="D62" s="425">
        <v>0</v>
      </c>
      <c r="E62" s="425">
        <v>0</v>
      </c>
      <c r="F62" s="425"/>
      <c r="G62" s="427"/>
      <c r="H62" s="388"/>
    </row>
    <row r="63" spans="1:8" ht="15" x14ac:dyDescent="0.25">
      <c r="A63" s="428">
        <v>84</v>
      </c>
      <c r="B63" s="429" t="s">
        <v>717</v>
      </c>
      <c r="C63" s="430">
        <v>80342.070000000007</v>
      </c>
      <c r="D63" s="430">
        <v>0</v>
      </c>
      <c r="E63" s="430">
        <v>0</v>
      </c>
      <c r="F63" s="442"/>
      <c r="G63" s="443"/>
      <c r="H63" s="388"/>
    </row>
    <row r="64" spans="1:8" ht="30" x14ac:dyDescent="0.25">
      <c r="A64" s="428">
        <v>844</v>
      </c>
      <c r="B64" s="429" t="s">
        <v>993</v>
      </c>
      <c r="C64" s="430">
        <v>80342.070000000007</v>
      </c>
      <c r="D64" s="430">
        <v>0</v>
      </c>
      <c r="E64" s="430">
        <v>0</v>
      </c>
      <c r="F64" s="430"/>
      <c r="G64" s="443"/>
      <c r="H64" s="388"/>
    </row>
    <row r="65" spans="1:8" ht="30.75" thickBot="1" x14ac:dyDescent="0.3">
      <c r="A65" s="436">
        <v>8445</v>
      </c>
      <c r="B65" s="437" t="s">
        <v>997</v>
      </c>
      <c r="C65" s="433">
        <v>80342.070000000007</v>
      </c>
      <c r="D65" s="433">
        <v>0</v>
      </c>
      <c r="E65" s="433">
        <v>0</v>
      </c>
      <c r="F65" s="470"/>
      <c r="G65" s="471"/>
      <c r="H65" s="388"/>
    </row>
    <row r="66" spans="1:8" ht="15" x14ac:dyDescent="0.25">
      <c r="A66" s="438">
        <v>5</v>
      </c>
      <c r="B66" s="439" t="s">
        <v>473</v>
      </c>
      <c r="C66" s="425">
        <v>16747.080000000002</v>
      </c>
      <c r="D66" s="425">
        <v>33000</v>
      </c>
      <c r="E66" s="425">
        <v>25634.83</v>
      </c>
      <c r="F66" s="440">
        <f>SUM(E66*100/C66)</f>
        <v>153.07044571352139</v>
      </c>
      <c r="G66" s="441">
        <v>100</v>
      </c>
      <c r="H66" s="388"/>
    </row>
    <row r="67" spans="1:8" ht="15" x14ac:dyDescent="0.25">
      <c r="A67" s="428">
        <v>54</v>
      </c>
      <c r="B67" s="429" t="s">
        <v>727</v>
      </c>
      <c r="C67" s="430">
        <v>16747.080000000002</v>
      </c>
      <c r="D67" s="430">
        <v>33000</v>
      </c>
      <c r="E67" s="430">
        <v>25634.83</v>
      </c>
      <c r="F67" s="442">
        <f>SUM(E67*100/C67)</f>
        <v>153.07044571352139</v>
      </c>
      <c r="G67" s="443">
        <f>SUM(E67/D67*100)</f>
        <v>77.681303030303042</v>
      </c>
      <c r="H67" s="388"/>
    </row>
    <row r="68" spans="1:8" ht="30" x14ac:dyDescent="0.25">
      <c r="A68" s="428">
        <v>545</v>
      </c>
      <c r="B68" s="429" t="s">
        <v>998</v>
      </c>
      <c r="C68" s="430">
        <v>16747.080000000002</v>
      </c>
      <c r="D68" s="430">
        <v>33000</v>
      </c>
      <c r="E68" s="430">
        <v>25634.83</v>
      </c>
      <c r="F68" s="442">
        <f>SUM(E68*100/C68)</f>
        <v>153.07044571352139</v>
      </c>
      <c r="G68" s="443">
        <f>SUM(E68/D68*100)</f>
        <v>77.681303030303042</v>
      </c>
      <c r="H68" s="388"/>
    </row>
    <row r="69" spans="1:8" ht="30.75" thickBot="1" x14ac:dyDescent="0.3">
      <c r="A69" s="472">
        <v>5453</v>
      </c>
      <c r="B69" s="473" t="s">
        <v>998</v>
      </c>
      <c r="C69" s="474">
        <v>16747.080000000002</v>
      </c>
      <c r="D69" s="474"/>
      <c r="E69" s="474">
        <v>25634.83</v>
      </c>
      <c r="F69" s="448">
        <f>SUM(E69*100/C69)</f>
        <v>153.07044571352139</v>
      </c>
      <c r="G69" s="449"/>
      <c r="H69" s="388"/>
    </row>
    <row r="70" spans="1:8" ht="15" x14ac:dyDescent="0.25">
      <c r="A70" s="475"/>
      <c r="B70" s="476"/>
      <c r="C70" s="477"/>
      <c r="D70" s="477"/>
      <c r="E70" s="477"/>
      <c r="F70" s="478"/>
      <c r="G70" s="478"/>
      <c r="H70" s="388"/>
    </row>
    <row r="71" spans="1:8" ht="15.75" thickBot="1" x14ac:dyDescent="0.3">
      <c r="A71" s="467" t="s">
        <v>1013</v>
      </c>
      <c r="B71" s="468"/>
      <c r="C71" s="468"/>
      <c r="D71" s="468"/>
      <c r="E71" s="468"/>
      <c r="F71" s="469"/>
      <c r="G71" s="469"/>
      <c r="H71" s="388"/>
    </row>
    <row r="72" spans="1:8" ht="15" x14ac:dyDescent="0.25">
      <c r="A72" s="412" t="s">
        <v>982</v>
      </c>
      <c r="B72" s="413"/>
      <c r="C72" s="414" t="s">
        <v>983</v>
      </c>
      <c r="D72" s="415" t="s">
        <v>984</v>
      </c>
      <c r="E72" s="414" t="s">
        <v>983</v>
      </c>
      <c r="F72" s="416" t="s">
        <v>1005</v>
      </c>
      <c r="G72" s="417" t="s">
        <v>985</v>
      </c>
      <c r="H72" s="388"/>
    </row>
    <row r="73" spans="1:8" ht="15" x14ac:dyDescent="0.25">
      <c r="A73" s="418" t="s">
        <v>986</v>
      </c>
      <c r="B73" s="419" t="s">
        <v>987</v>
      </c>
      <c r="C73" s="420">
        <v>2016</v>
      </c>
      <c r="D73" s="419">
        <v>2017</v>
      </c>
      <c r="E73" s="420">
        <v>2017</v>
      </c>
      <c r="F73" s="421" t="s">
        <v>988</v>
      </c>
      <c r="G73" s="422" t="s">
        <v>988</v>
      </c>
      <c r="H73" s="388"/>
    </row>
    <row r="74" spans="1:8" ht="15" x14ac:dyDescent="0.25">
      <c r="A74" s="423">
        <v>8</v>
      </c>
      <c r="B74" s="424" t="s">
        <v>472</v>
      </c>
      <c r="C74" s="425">
        <f t="shared" ref="C74:E76" si="1">SUM(C75)</f>
        <v>57216</v>
      </c>
      <c r="D74" s="425">
        <f t="shared" si="1"/>
        <v>0</v>
      </c>
      <c r="E74" s="425">
        <f t="shared" si="1"/>
        <v>0</v>
      </c>
      <c r="F74" s="425"/>
      <c r="G74" s="427"/>
      <c r="H74" s="388"/>
    </row>
    <row r="75" spans="1:8" ht="15" x14ac:dyDescent="0.25">
      <c r="A75" s="428">
        <v>84</v>
      </c>
      <c r="B75" s="429" t="s">
        <v>717</v>
      </c>
      <c r="C75" s="430">
        <f t="shared" si="1"/>
        <v>57216</v>
      </c>
      <c r="D75" s="430">
        <f t="shared" si="1"/>
        <v>0</v>
      </c>
      <c r="E75" s="430">
        <f t="shared" si="1"/>
        <v>0</v>
      </c>
      <c r="F75" s="442"/>
      <c r="G75" s="443"/>
      <c r="H75" s="388"/>
    </row>
    <row r="76" spans="1:8" ht="15" x14ac:dyDescent="0.25">
      <c r="A76" s="461" t="s">
        <v>721</v>
      </c>
      <c r="B76" s="462" t="s">
        <v>1006</v>
      </c>
      <c r="C76" s="430">
        <f t="shared" si="1"/>
        <v>57216</v>
      </c>
      <c r="D76" s="430">
        <f t="shared" si="1"/>
        <v>0</v>
      </c>
      <c r="E76" s="430">
        <f t="shared" si="1"/>
        <v>0</v>
      </c>
      <c r="F76" s="430"/>
      <c r="G76" s="443"/>
      <c r="H76" s="390"/>
    </row>
    <row r="77" spans="1:8" ht="15.75" thickBot="1" x14ac:dyDescent="0.3">
      <c r="A77" s="479">
        <v>84541</v>
      </c>
      <c r="B77" s="464" t="s">
        <v>1007</v>
      </c>
      <c r="C77" s="444">
        <v>57216</v>
      </c>
      <c r="D77" s="433">
        <v>0</v>
      </c>
      <c r="E77" s="433">
        <v>0</v>
      </c>
      <c r="F77" s="470"/>
      <c r="G77" s="471"/>
      <c r="H77" s="390"/>
    </row>
    <row r="78" spans="1:8" ht="15" x14ac:dyDescent="0.25">
      <c r="A78" s="438">
        <v>5</v>
      </c>
      <c r="B78" s="439" t="s">
        <v>473</v>
      </c>
      <c r="C78" s="425">
        <f>SUM(C79)</f>
        <v>0</v>
      </c>
      <c r="D78" s="425">
        <f>SUM(D79)</f>
        <v>57215</v>
      </c>
      <c r="E78" s="425">
        <f>SUM(E79)</f>
        <v>57216</v>
      </c>
      <c r="F78" s="480"/>
      <c r="G78" s="441"/>
      <c r="H78" s="390"/>
    </row>
    <row r="79" spans="1:8" ht="15" x14ac:dyDescent="0.25">
      <c r="A79" s="428">
        <v>54</v>
      </c>
      <c r="B79" s="429" t="s">
        <v>727</v>
      </c>
      <c r="C79" s="430">
        <v>0</v>
      </c>
      <c r="D79" s="453">
        <v>57215</v>
      </c>
      <c r="E79" s="453">
        <v>57216</v>
      </c>
      <c r="F79" s="442"/>
      <c r="G79" s="443"/>
      <c r="H79" s="390"/>
    </row>
    <row r="80" spans="1:8" ht="15" x14ac:dyDescent="0.25">
      <c r="A80" s="461" t="s">
        <v>181</v>
      </c>
      <c r="B80" s="462" t="s">
        <v>182</v>
      </c>
      <c r="C80" s="453">
        <v>0</v>
      </c>
      <c r="D80" s="453">
        <v>57216</v>
      </c>
      <c r="E80" s="453">
        <v>57216</v>
      </c>
      <c r="F80" s="442"/>
      <c r="G80" s="443"/>
      <c r="H80" s="381"/>
    </row>
    <row r="81" spans="1:8" ht="30.75" thickBot="1" x14ac:dyDescent="0.3">
      <c r="A81" s="445" t="s">
        <v>1009</v>
      </c>
      <c r="B81" s="446" t="s">
        <v>1010</v>
      </c>
      <c r="C81" s="447">
        <v>0</v>
      </c>
      <c r="D81" s="447" t="s">
        <v>14</v>
      </c>
      <c r="E81" s="447">
        <v>57216</v>
      </c>
      <c r="F81" s="448"/>
      <c r="G81" s="449"/>
      <c r="H81" s="381"/>
    </row>
    <row r="82" spans="1:8" ht="15" x14ac:dyDescent="0.25">
      <c r="A82" s="475"/>
      <c r="B82" s="476"/>
      <c r="C82" s="477"/>
      <c r="D82" s="477"/>
      <c r="E82" s="477"/>
      <c r="F82" s="478"/>
      <c r="G82" s="478"/>
      <c r="H82" s="381"/>
    </row>
    <row r="83" spans="1:8" x14ac:dyDescent="0.2">
      <c r="A83" s="381"/>
      <c r="B83" s="381"/>
      <c r="C83" s="381"/>
      <c r="D83" s="381"/>
      <c r="E83" s="381"/>
      <c r="F83" s="381"/>
      <c r="G83" s="381"/>
      <c r="H83" s="381"/>
    </row>
    <row r="84" spans="1:8" x14ac:dyDescent="0.2">
      <c r="A84" s="381"/>
      <c r="B84" s="381"/>
      <c r="C84" s="381"/>
      <c r="D84" s="381"/>
      <c r="E84" s="381"/>
      <c r="F84" s="381"/>
      <c r="G84" s="381"/>
      <c r="H84" s="38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6"/>
  <sheetViews>
    <sheetView topLeftCell="A924" workbookViewId="0">
      <selection activeCell="B1" sqref="B1"/>
    </sheetView>
  </sheetViews>
  <sheetFormatPr defaultRowHeight="12.75" x14ac:dyDescent="0.2"/>
  <cols>
    <col min="1" max="1" width="6.42578125" customWidth="1"/>
    <col min="2" max="2" width="68" customWidth="1"/>
    <col min="3" max="3" width="13.42578125" customWidth="1"/>
    <col min="4" max="4" width="12.5703125" customWidth="1"/>
    <col min="5" max="5" width="9.5703125" bestFit="1" customWidth="1"/>
    <col min="6" max="6" width="11" customWidth="1"/>
    <col min="7" max="7" width="11.5703125" customWidth="1"/>
  </cols>
  <sheetData>
    <row r="1" spans="1:5" ht="15" x14ac:dyDescent="0.25">
      <c r="A1" s="88"/>
      <c r="B1" s="89" t="s">
        <v>970</v>
      </c>
      <c r="C1" s="1"/>
      <c r="D1" s="1"/>
      <c r="E1" s="1"/>
    </row>
    <row r="2" spans="1:5" ht="15" x14ac:dyDescent="0.25">
      <c r="A2" s="397" t="s">
        <v>1019</v>
      </c>
      <c r="B2" s="90"/>
      <c r="C2" s="1"/>
      <c r="D2" s="1"/>
      <c r="E2" s="1"/>
    </row>
    <row r="3" spans="1:5" ht="15" x14ac:dyDescent="0.25">
      <c r="A3" s="398" t="s">
        <v>1018</v>
      </c>
      <c r="B3" s="1"/>
      <c r="C3" s="1"/>
      <c r="D3" s="1"/>
      <c r="E3" s="1"/>
    </row>
    <row r="4" spans="1:5" ht="36" x14ac:dyDescent="0.2">
      <c r="A4" s="107" t="s">
        <v>0</v>
      </c>
      <c r="B4" s="107" t="s">
        <v>1</v>
      </c>
      <c r="C4" s="108" t="s">
        <v>3</v>
      </c>
      <c r="D4" s="108" t="s">
        <v>4</v>
      </c>
      <c r="E4" s="109" t="s">
        <v>377</v>
      </c>
    </row>
    <row r="5" spans="1:5" x14ac:dyDescent="0.2">
      <c r="A5" s="110" t="s">
        <v>5</v>
      </c>
      <c r="B5" s="110"/>
      <c r="C5" s="111">
        <v>109766208.09999999</v>
      </c>
      <c r="D5" s="111">
        <v>95478160.540000007</v>
      </c>
      <c r="E5" s="112">
        <f t="shared" ref="E5:E14" si="0">SUM(D5/C5*100)</f>
        <v>86.983200196746168</v>
      </c>
    </row>
    <row r="6" spans="1:5" x14ac:dyDescent="0.2">
      <c r="A6" s="113" t="s">
        <v>6</v>
      </c>
      <c r="B6" s="113"/>
      <c r="C6" s="94">
        <v>22028796.59</v>
      </c>
      <c r="D6" s="94">
        <v>20795013.23</v>
      </c>
      <c r="E6" s="114">
        <f t="shared" si="0"/>
        <v>94.399224873863162</v>
      </c>
    </row>
    <row r="7" spans="1:5" x14ac:dyDescent="0.2">
      <c r="A7" s="115" t="s">
        <v>7</v>
      </c>
      <c r="B7" s="115"/>
      <c r="C7" s="97">
        <v>21648274</v>
      </c>
      <c r="D7" s="97">
        <v>20449552.73</v>
      </c>
      <c r="E7" s="116">
        <f t="shared" si="0"/>
        <v>94.462739754679745</v>
      </c>
    </row>
    <row r="8" spans="1:5" x14ac:dyDescent="0.2">
      <c r="A8" s="103" t="s">
        <v>415</v>
      </c>
      <c r="B8" s="103"/>
      <c r="C8" s="104">
        <v>20680521.189999998</v>
      </c>
      <c r="D8" s="104">
        <v>19876928.98</v>
      </c>
      <c r="E8" s="105">
        <v>96.11425552278358</v>
      </c>
    </row>
    <row r="9" spans="1:5" x14ac:dyDescent="0.2">
      <c r="A9" s="103" t="s">
        <v>420</v>
      </c>
      <c r="B9" s="103"/>
      <c r="C9" s="104">
        <v>315000</v>
      </c>
      <c r="D9" s="104">
        <v>188354.74</v>
      </c>
      <c r="E9" s="105">
        <v>59.79515555555556</v>
      </c>
    </row>
    <row r="10" spans="1:5" x14ac:dyDescent="0.2">
      <c r="A10" s="103" t="s">
        <v>428</v>
      </c>
      <c r="B10" s="103"/>
      <c r="C10" s="104">
        <v>307752.81</v>
      </c>
      <c r="D10" s="104">
        <v>100000</v>
      </c>
      <c r="E10" s="105">
        <v>32.493610700094017</v>
      </c>
    </row>
    <row r="11" spans="1:5" x14ac:dyDescent="0.2">
      <c r="A11" s="103" t="s">
        <v>436</v>
      </c>
      <c r="B11" s="103"/>
      <c r="C11" s="104">
        <v>345000</v>
      </c>
      <c r="D11" s="104">
        <v>284269.01</v>
      </c>
      <c r="E11" s="105">
        <v>82.39681449275362</v>
      </c>
    </row>
    <row r="12" spans="1:5" x14ac:dyDescent="0.2">
      <c r="A12" s="117" t="s">
        <v>8</v>
      </c>
      <c r="B12" s="118"/>
      <c r="C12" s="119">
        <v>20960774</v>
      </c>
      <c r="D12" s="119">
        <v>20139454.850000001</v>
      </c>
      <c r="E12" s="120">
        <f t="shared" si="0"/>
        <v>96.081637300225651</v>
      </c>
    </row>
    <row r="13" spans="1:5" x14ac:dyDescent="0.2">
      <c r="A13" s="121" t="s">
        <v>9</v>
      </c>
      <c r="B13" s="122"/>
      <c r="C13" s="123">
        <v>20960774</v>
      </c>
      <c r="D13" s="123">
        <v>20139454.850000001</v>
      </c>
      <c r="E13" s="124">
        <f t="shared" si="0"/>
        <v>96.081637300225651</v>
      </c>
    </row>
    <row r="14" spans="1:5" x14ac:dyDescent="0.2">
      <c r="A14" s="98" t="s">
        <v>10</v>
      </c>
      <c r="B14" s="98" t="s">
        <v>11</v>
      </c>
      <c r="C14" s="79">
        <v>6571200</v>
      </c>
      <c r="D14" s="79">
        <v>6503291.8700000001</v>
      </c>
      <c r="E14" s="125">
        <f t="shared" si="0"/>
        <v>98.966579467981504</v>
      </c>
    </row>
    <row r="15" spans="1:5" x14ac:dyDescent="0.2">
      <c r="A15" s="80" t="s">
        <v>12</v>
      </c>
      <c r="B15" s="81" t="s">
        <v>13</v>
      </c>
      <c r="C15" s="80" t="s">
        <v>14</v>
      </c>
      <c r="D15" s="82">
        <v>6404785.5700000003</v>
      </c>
      <c r="E15" s="126"/>
    </row>
    <row r="16" spans="1:5" x14ac:dyDescent="0.2">
      <c r="A16" s="80" t="s">
        <v>15</v>
      </c>
      <c r="B16" s="81" t="s">
        <v>16</v>
      </c>
      <c r="C16" s="80" t="s">
        <v>14</v>
      </c>
      <c r="D16" s="82">
        <v>32665.34</v>
      </c>
      <c r="E16" s="126"/>
    </row>
    <row r="17" spans="1:5" x14ac:dyDescent="0.2">
      <c r="A17" s="80" t="s">
        <v>17</v>
      </c>
      <c r="B17" s="81" t="s">
        <v>18</v>
      </c>
      <c r="C17" s="80" t="s">
        <v>14</v>
      </c>
      <c r="D17" s="82">
        <v>65840.960000000006</v>
      </c>
      <c r="E17" s="126"/>
    </row>
    <row r="18" spans="1:5" x14ac:dyDescent="0.2">
      <c r="A18" s="98" t="s">
        <v>19</v>
      </c>
      <c r="B18" s="98" t="s">
        <v>20</v>
      </c>
      <c r="C18" s="79">
        <v>200000</v>
      </c>
      <c r="D18" s="79">
        <v>186620.08</v>
      </c>
      <c r="E18" s="125">
        <f>SUM(D18/C18*100)</f>
        <v>93.310040000000001</v>
      </c>
    </row>
    <row r="19" spans="1:5" x14ac:dyDescent="0.2">
      <c r="A19" s="80" t="s">
        <v>21</v>
      </c>
      <c r="B19" s="81" t="s">
        <v>20</v>
      </c>
      <c r="C19" s="80" t="s">
        <v>14</v>
      </c>
      <c r="D19" s="82">
        <v>186620.08</v>
      </c>
      <c r="E19" s="126"/>
    </row>
    <row r="20" spans="1:5" x14ac:dyDescent="0.2">
      <c r="A20" s="98" t="s">
        <v>22</v>
      </c>
      <c r="B20" s="98" t="s">
        <v>23</v>
      </c>
      <c r="C20" s="79">
        <v>1130100</v>
      </c>
      <c r="D20" s="79">
        <v>1120485.75</v>
      </c>
      <c r="E20" s="125">
        <f>SUM(D20/C20*100)</f>
        <v>99.149256702946644</v>
      </c>
    </row>
    <row r="21" spans="1:5" x14ac:dyDescent="0.2">
      <c r="A21" s="80" t="s">
        <v>24</v>
      </c>
      <c r="B21" s="81" t="s">
        <v>25</v>
      </c>
      <c r="C21" s="80" t="s">
        <v>14</v>
      </c>
      <c r="D21" s="82">
        <v>1009739.99</v>
      </c>
      <c r="E21" s="126"/>
    </row>
    <row r="22" spans="1:5" x14ac:dyDescent="0.2">
      <c r="A22" s="80" t="s">
        <v>26</v>
      </c>
      <c r="B22" s="81" t="s">
        <v>27</v>
      </c>
      <c r="C22" s="80" t="s">
        <v>14</v>
      </c>
      <c r="D22" s="82">
        <v>110745.76</v>
      </c>
      <c r="E22" s="126"/>
    </row>
    <row r="23" spans="1:5" x14ac:dyDescent="0.2">
      <c r="A23" s="98" t="s">
        <v>28</v>
      </c>
      <c r="B23" s="98" t="s">
        <v>29</v>
      </c>
      <c r="C23" s="79">
        <v>249500</v>
      </c>
      <c r="D23" s="79">
        <v>210932.76</v>
      </c>
      <c r="E23" s="125">
        <f>SUM(D23/C23*100)</f>
        <v>84.542188376753515</v>
      </c>
    </row>
    <row r="24" spans="1:5" x14ac:dyDescent="0.2">
      <c r="A24" s="80" t="s">
        <v>30</v>
      </c>
      <c r="B24" s="81" t="s">
        <v>31</v>
      </c>
      <c r="C24" s="80" t="s">
        <v>14</v>
      </c>
      <c r="D24" s="82">
        <v>92679.26</v>
      </c>
      <c r="E24" s="126"/>
    </row>
    <row r="25" spans="1:5" x14ac:dyDescent="0.2">
      <c r="A25" s="80" t="s">
        <v>32</v>
      </c>
      <c r="B25" s="81" t="s">
        <v>33</v>
      </c>
      <c r="C25" s="80" t="s">
        <v>14</v>
      </c>
      <c r="D25" s="82">
        <v>85964</v>
      </c>
      <c r="E25" s="126"/>
    </row>
    <row r="26" spans="1:5" x14ac:dyDescent="0.2">
      <c r="A26" s="80" t="s">
        <v>34</v>
      </c>
      <c r="B26" s="81" t="s">
        <v>35</v>
      </c>
      <c r="C26" s="80" t="s">
        <v>14</v>
      </c>
      <c r="D26" s="82">
        <v>21601.5</v>
      </c>
      <c r="E26" s="126"/>
    </row>
    <row r="27" spans="1:5" x14ac:dyDescent="0.2">
      <c r="A27" s="80" t="s">
        <v>36</v>
      </c>
      <c r="B27" s="81" t="s">
        <v>37</v>
      </c>
      <c r="C27" s="80" t="s">
        <v>14</v>
      </c>
      <c r="D27" s="82">
        <v>10688</v>
      </c>
      <c r="E27" s="126"/>
    </row>
    <row r="28" spans="1:5" x14ac:dyDescent="0.2">
      <c r="A28" s="98" t="s">
        <v>38</v>
      </c>
      <c r="B28" s="98" t="s">
        <v>39</v>
      </c>
      <c r="C28" s="79">
        <v>729000</v>
      </c>
      <c r="D28" s="79">
        <v>699927.91</v>
      </c>
      <c r="E28" s="125">
        <f>SUM(D28/C28*100)</f>
        <v>96.012058984910837</v>
      </c>
    </row>
    <row r="29" spans="1:5" x14ac:dyDescent="0.2">
      <c r="A29" s="80" t="s">
        <v>40</v>
      </c>
      <c r="B29" s="81" t="s">
        <v>41</v>
      </c>
      <c r="C29" s="80" t="s">
        <v>14</v>
      </c>
      <c r="D29" s="82">
        <v>212370.8</v>
      </c>
      <c r="E29" s="126"/>
    </row>
    <row r="30" spans="1:5" x14ac:dyDescent="0.2">
      <c r="A30" s="80" t="s">
        <v>44</v>
      </c>
      <c r="B30" s="81" t="s">
        <v>45</v>
      </c>
      <c r="C30" s="80" t="s">
        <v>14</v>
      </c>
      <c r="D30" s="82">
        <v>472500.86</v>
      </c>
      <c r="E30" s="126"/>
    </row>
    <row r="31" spans="1:5" x14ac:dyDescent="0.2">
      <c r="A31" s="80" t="s">
        <v>46</v>
      </c>
      <c r="B31" s="81" t="s">
        <v>47</v>
      </c>
      <c r="C31" s="80" t="s">
        <v>14</v>
      </c>
      <c r="D31" s="82">
        <v>6723.26</v>
      </c>
      <c r="E31" s="126"/>
    </row>
    <row r="32" spans="1:5" x14ac:dyDescent="0.2">
      <c r="A32" s="80" t="s">
        <v>50</v>
      </c>
      <c r="B32" s="81" t="s">
        <v>51</v>
      </c>
      <c r="C32" s="80" t="s">
        <v>14</v>
      </c>
      <c r="D32" s="82">
        <v>8332.99</v>
      </c>
      <c r="E32" s="126"/>
    </row>
    <row r="33" spans="1:5" x14ac:dyDescent="0.2">
      <c r="A33" s="98" t="s">
        <v>52</v>
      </c>
      <c r="B33" s="98" t="s">
        <v>53</v>
      </c>
      <c r="C33" s="79">
        <v>2544800</v>
      </c>
      <c r="D33" s="79">
        <v>2400987.08</v>
      </c>
      <c r="E33" s="125">
        <f>SUM(D33/C33*100)</f>
        <v>94.348753536623704</v>
      </c>
    </row>
    <row r="34" spans="1:5" x14ac:dyDescent="0.2">
      <c r="A34" s="80" t="s">
        <v>54</v>
      </c>
      <c r="B34" s="81" t="s">
        <v>55</v>
      </c>
      <c r="C34" s="80" t="s">
        <v>14</v>
      </c>
      <c r="D34" s="82">
        <v>362769.51</v>
      </c>
      <c r="E34" s="126"/>
    </row>
    <row r="35" spans="1:5" x14ac:dyDescent="0.2">
      <c r="A35" s="80" t="s">
        <v>56</v>
      </c>
      <c r="B35" s="81" t="s">
        <v>57</v>
      </c>
      <c r="C35" s="80" t="s">
        <v>14</v>
      </c>
      <c r="D35" s="82">
        <v>126577.66</v>
      </c>
      <c r="E35" s="126"/>
    </row>
    <row r="36" spans="1:5" x14ac:dyDescent="0.2">
      <c r="A36" s="80" t="s">
        <v>58</v>
      </c>
      <c r="B36" s="81" t="s">
        <v>59</v>
      </c>
      <c r="C36" s="80" t="s">
        <v>14</v>
      </c>
      <c r="D36" s="82">
        <v>315946.21000000002</v>
      </c>
      <c r="E36" s="126"/>
    </row>
    <row r="37" spans="1:5" x14ac:dyDescent="0.2">
      <c r="A37" s="80" t="s">
        <v>60</v>
      </c>
      <c r="B37" s="81" t="s">
        <v>61</v>
      </c>
      <c r="C37" s="80" t="s">
        <v>14</v>
      </c>
      <c r="D37" s="82">
        <v>32970.129999999997</v>
      </c>
      <c r="E37" s="126"/>
    </row>
    <row r="38" spans="1:5" x14ac:dyDescent="0.2">
      <c r="A38" s="80" t="s">
        <v>62</v>
      </c>
      <c r="B38" s="81" t="s">
        <v>63</v>
      </c>
      <c r="C38" s="80" t="s">
        <v>14</v>
      </c>
      <c r="D38" s="82">
        <v>184190.55</v>
      </c>
      <c r="E38" s="126"/>
    </row>
    <row r="39" spans="1:5" x14ac:dyDescent="0.2">
      <c r="A39" s="80" t="s">
        <v>66</v>
      </c>
      <c r="B39" s="81" t="s">
        <v>67</v>
      </c>
      <c r="C39" s="80" t="s">
        <v>14</v>
      </c>
      <c r="D39" s="82">
        <v>1107627.53</v>
      </c>
      <c r="E39" s="126"/>
    </row>
    <row r="40" spans="1:5" x14ac:dyDescent="0.2">
      <c r="A40" s="80" t="s">
        <v>68</v>
      </c>
      <c r="B40" s="81" t="s">
        <v>69</v>
      </c>
      <c r="C40" s="80" t="s">
        <v>14</v>
      </c>
      <c r="D40" s="82">
        <v>145595.53</v>
      </c>
      <c r="E40" s="126"/>
    </row>
    <row r="41" spans="1:5" x14ac:dyDescent="0.2">
      <c r="A41" s="80" t="s">
        <v>70</v>
      </c>
      <c r="B41" s="81" t="s">
        <v>71</v>
      </c>
      <c r="C41" s="80" t="s">
        <v>14</v>
      </c>
      <c r="D41" s="82">
        <v>125309.96</v>
      </c>
      <c r="E41" s="126"/>
    </row>
    <row r="42" spans="1:5" x14ac:dyDescent="0.2">
      <c r="A42" s="98" t="s">
        <v>72</v>
      </c>
      <c r="B42" s="98" t="s">
        <v>73</v>
      </c>
      <c r="C42" s="79">
        <v>57000</v>
      </c>
      <c r="D42" s="79">
        <v>18544.87</v>
      </c>
      <c r="E42" s="125">
        <f>SUM(D42/C42*100)</f>
        <v>32.534859649122808</v>
      </c>
    </row>
    <row r="43" spans="1:5" x14ac:dyDescent="0.2">
      <c r="A43" s="80" t="s">
        <v>74</v>
      </c>
      <c r="B43" s="81" t="s">
        <v>73</v>
      </c>
      <c r="C43" s="80" t="s">
        <v>14</v>
      </c>
      <c r="D43" s="82">
        <v>18544.87</v>
      </c>
      <c r="E43" s="126"/>
    </row>
    <row r="44" spans="1:5" x14ac:dyDescent="0.2">
      <c r="A44" s="98" t="s">
        <v>75</v>
      </c>
      <c r="B44" s="98" t="s">
        <v>76</v>
      </c>
      <c r="C44" s="79">
        <v>830000</v>
      </c>
      <c r="D44" s="79">
        <v>617844.93999999994</v>
      </c>
      <c r="E44" s="125">
        <f>SUM(D44/C44*100)</f>
        <v>74.439149397590356</v>
      </c>
    </row>
    <row r="45" spans="1:5" x14ac:dyDescent="0.2">
      <c r="A45" s="80" t="s">
        <v>77</v>
      </c>
      <c r="B45" s="81" t="s">
        <v>78</v>
      </c>
      <c r="C45" s="80" t="s">
        <v>14</v>
      </c>
      <c r="D45" s="82">
        <v>29260.79</v>
      </c>
      <c r="E45" s="126"/>
    </row>
    <row r="46" spans="1:5" x14ac:dyDescent="0.2">
      <c r="A46" s="80" t="s">
        <v>79</v>
      </c>
      <c r="B46" s="81" t="s">
        <v>80</v>
      </c>
      <c r="C46" s="80" t="s">
        <v>14</v>
      </c>
      <c r="D46" s="82">
        <v>207837.09</v>
      </c>
      <c r="E46" s="126"/>
    </row>
    <row r="47" spans="1:5" x14ac:dyDescent="0.2">
      <c r="A47" s="80" t="s">
        <v>81</v>
      </c>
      <c r="B47" s="81" t="s">
        <v>82</v>
      </c>
      <c r="C47" s="80" t="s">
        <v>14</v>
      </c>
      <c r="D47" s="82">
        <v>32242.38</v>
      </c>
      <c r="E47" s="126"/>
    </row>
    <row r="48" spans="1:5" x14ac:dyDescent="0.2">
      <c r="A48" s="80" t="s">
        <v>83</v>
      </c>
      <c r="B48" s="81" t="s">
        <v>84</v>
      </c>
      <c r="C48" s="80" t="s">
        <v>14</v>
      </c>
      <c r="D48" s="82">
        <v>27387.43</v>
      </c>
      <c r="E48" s="126"/>
    </row>
    <row r="49" spans="1:5" x14ac:dyDescent="0.2">
      <c r="A49" s="80" t="s">
        <v>85</v>
      </c>
      <c r="B49" s="81" t="s">
        <v>86</v>
      </c>
      <c r="C49" s="80" t="s">
        <v>14</v>
      </c>
      <c r="D49" s="82">
        <v>16721.400000000001</v>
      </c>
      <c r="E49" s="126"/>
    </row>
    <row r="50" spans="1:5" x14ac:dyDescent="0.2">
      <c r="A50" s="80" t="s">
        <v>87</v>
      </c>
      <c r="B50" s="81" t="s">
        <v>76</v>
      </c>
      <c r="C50" s="80" t="s">
        <v>14</v>
      </c>
      <c r="D50" s="82">
        <v>304395.84999999998</v>
      </c>
      <c r="E50" s="126"/>
    </row>
    <row r="51" spans="1:5" x14ac:dyDescent="0.2">
      <c r="A51" s="98" t="s">
        <v>88</v>
      </c>
      <c r="B51" s="98" t="s">
        <v>89</v>
      </c>
      <c r="C51" s="79">
        <v>427000</v>
      </c>
      <c r="D51" s="79">
        <v>402058</v>
      </c>
      <c r="E51" s="125">
        <f>SUM(D51/C51*100)</f>
        <v>94.15878220140516</v>
      </c>
    </row>
    <row r="52" spans="1:5" ht="25.5" x14ac:dyDescent="0.2">
      <c r="A52" s="80" t="s">
        <v>90</v>
      </c>
      <c r="B52" s="81" t="s">
        <v>742</v>
      </c>
      <c r="C52" s="80" t="s">
        <v>14</v>
      </c>
      <c r="D52" s="82">
        <v>165092.65</v>
      </c>
      <c r="E52" s="126"/>
    </row>
    <row r="53" spans="1:5" ht="25.5" x14ac:dyDescent="0.2">
      <c r="A53" s="80" t="s">
        <v>92</v>
      </c>
      <c r="B53" s="81" t="s">
        <v>743</v>
      </c>
      <c r="C53" s="80" t="s">
        <v>14</v>
      </c>
      <c r="D53" s="82">
        <v>236965.35</v>
      </c>
      <c r="E53" s="126"/>
    </row>
    <row r="54" spans="1:5" x14ac:dyDescent="0.2">
      <c r="A54" s="98" t="s">
        <v>93</v>
      </c>
      <c r="B54" s="98" t="s">
        <v>94</v>
      </c>
      <c r="C54" s="79">
        <v>655000</v>
      </c>
      <c r="D54" s="79">
        <v>541955.09</v>
      </c>
      <c r="E54" s="125">
        <f>SUM(D54/C54*100)</f>
        <v>82.741235114503809</v>
      </c>
    </row>
    <row r="55" spans="1:5" x14ac:dyDescent="0.2">
      <c r="A55" s="80" t="s">
        <v>95</v>
      </c>
      <c r="B55" s="81" t="s">
        <v>96</v>
      </c>
      <c r="C55" s="80" t="s">
        <v>14</v>
      </c>
      <c r="D55" s="82">
        <v>96286.720000000001</v>
      </c>
      <c r="E55" s="126"/>
    </row>
    <row r="56" spans="1:5" x14ac:dyDescent="0.2">
      <c r="A56" s="80" t="s">
        <v>97</v>
      </c>
      <c r="B56" s="81" t="s">
        <v>98</v>
      </c>
      <c r="C56" s="80" t="s">
        <v>14</v>
      </c>
      <c r="D56" s="82">
        <v>149326.75</v>
      </c>
      <c r="E56" s="126"/>
    </row>
    <row r="57" spans="1:5" x14ac:dyDescent="0.2">
      <c r="A57" s="80" t="s">
        <v>99</v>
      </c>
      <c r="B57" s="81" t="s">
        <v>100</v>
      </c>
      <c r="C57" s="80" t="s">
        <v>14</v>
      </c>
      <c r="D57" s="82">
        <v>5413.3</v>
      </c>
      <c r="E57" s="126"/>
    </row>
    <row r="58" spans="1:5" x14ac:dyDescent="0.2">
      <c r="A58" s="80" t="s">
        <v>101</v>
      </c>
      <c r="B58" s="81" t="s">
        <v>102</v>
      </c>
      <c r="C58" s="80" t="s">
        <v>14</v>
      </c>
      <c r="D58" s="82">
        <v>290928.32</v>
      </c>
      <c r="E58" s="126"/>
    </row>
    <row r="59" spans="1:5" ht="25.5" x14ac:dyDescent="0.2">
      <c r="A59" s="98" t="s">
        <v>103</v>
      </c>
      <c r="B59" s="78" t="s">
        <v>104</v>
      </c>
      <c r="C59" s="79">
        <v>10000</v>
      </c>
      <c r="D59" s="79">
        <v>0</v>
      </c>
      <c r="E59" s="125">
        <f>SUM(D59/C59*100)</f>
        <v>0</v>
      </c>
    </row>
    <row r="60" spans="1:5" x14ac:dyDescent="0.2">
      <c r="A60" s="98" t="s">
        <v>105</v>
      </c>
      <c r="B60" s="98" t="s">
        <v>106</v>
      </c>
      <c r="C60" s="79">
        <v>25000</v>
      </c>
      <c r="D60" s="79">
        <v>0</v>
      </c>
      <c r="E60" s="125">
        <f>SUM(D60/C60*100)</f>
        <v>0</v>
      </c>
    </row>
    <row r="61" spans="1:5" x14ac:dyDescent="0.2">
      <c r="A61" s="98" t="s">
        <v>108</v>
      </c>
      <c r="B61" s="98" t="s">
        <v>109</v>
      </c>
      <c r="C61" s="79">
        <v>10000</v>
      </c>
      <c r="D61" s="79">
        <v>3748.43</v>
      </c>
      <c r="E61" s="125">
        <f>SUM(D61/C61*100)</f>
        <v>37.484299999999998</v>
      </c>
    </row>
    <row r="62" spans="1:5" x14ac:dyDescent="0.2">
      <c r="A62" s="80" t="s">
        <v>110</v>
      </c>
      <c r="B62" s="81" t="s">
        <v>111</v>
      </c>
      <c r="C62" s="80" t="s">
        <v>14</v>
      </c>
      <c r="D62" s="82">
        <v>3748.43</v>
      </c>
      <c r="E62" s="126"/>
    </row>
    <row r="63" spans="1:5" x14ac:dyDescent="0.2">
      <c r="A63" s="98" t="s">
        <v>112</v>
      </c>
      <c r="B63" s="98" t="s">
        <v>113</v>
      </c>
      <c r="C63" s="79">
        <v>228500</v>
      </c>
      <c r="D63" s="79">
        <v>185965.58</v>
      </c>
      <c r="E63" s="125">
        <f>SUM(D63/C63*100)</f>
        <v>81.385374179431068</v>
      </c>
    </row>
    <row r="64" spans="1:5" x14ac:dyDescent="0.2">
      <c r="A64" s="80" t="s">
        <v>114</v>
      </c>
      <c r="B64" s="81" t="s">
        <v>115</v>
      </c>
      <c r="C64" s="80" t="s">
        <v>14</v>
      </c>
      <c r="D64" s="82">
        <v>185000</v>
      </c>
      <c r="E64" s="126"/>
    </row>
    <row r="65" spans="1:5" x14ac:dyDescent="0.2">
      <c r="A65" s="80" t="s">
        <v>116</v>
      </c>
      <c r="B65" s="81" t="s">
        <v>117</v>
      </c>
      <c r="C65" s="80" t="s">
        <v>14</v>
      </c>
      <c r="D65" s="82">
        <v>965.58</v>
      </c>
      <c r="E65" s="126"/>
    </row>
    <row r="66" spans="1:5" x14ac:dyDescent="0.2">
      <c r="A66" s="98" t="s">
        <v>118</v>
      </c>
      <c r="B66" s="98" t="s">
        <v>119</v>
      </c>
      <c r="C66" s="79">
        <v>20200</v>
      </c>
      <c r="D66" s="79">
        <v>18297.580000000002</v>
      </c>
      <c r="E66" s="125">
        <f>SUM(D66/C66*100)</f>
        <v>90.582079207920799</v>
      </c>
    </row>
    <row r="67" spans="1:5" x14ac:dyDescent="0.2">
      <c r="A67" s="80" t="s">
        <v>120</v>
      </c>
      <c r="B67" s="81" t="s">
        <v>121</v>
      </c>
      <c r="C67" s="80" t="s">
        <v>14</v>
      </c>
      <c r="D67" s="82">
        <v>18297.580000000002</v>
      </c>
      <c r="E67" s="126"/>
    </row>
    <row r="68" spans="1:5" x14ac:dyDescent="0.2">
      <c r="A68" s="98" t="s">
        <v>122</v>
      </c>
      <c r="B68" s="98" t="s">
        <v>123</v>
      </c>
      <c r="C68" s="79">
        <v>41474</v>
      </c>
      <c r="D68" s="79">
        <v>0</v>
      </c>
      <c r="E68" s="125">
        <f>SUM(D68/C68*100)</f>
        <v>0</v>
      </c>
    </row>
    <row r="69" spans="1:5" ht="25.5" x14ac:dyDescent="0.2">
      <c r="A69" s="98" t="s">
        <v>124</v>
      </c>
      <c r="B69" s="78" t="s">
        <v>125</v>
      </c>
      <c r="C69" s="79">
        <v>4432000</v>
      </c>
      <c r="D69" s="79">
        <v>4431002.76</v>
      </c>
      <c r="E69" s="125">
        <f>SUM(D69/C69*100)</f>
        <v>99.977499097472915</v>
      </c>
    </row>
    <row r="70" spans="1:5" x14ac:dyDescent="0.2">
      <c r="A70" s="80" t="s">
        <v>126</v>
      </c>
      <c r="B70" s="81" t="s">
        <v>127</v>
      </c>
      <c r="C70" s="80" t="s">
        <v>14</v>
      </c>
      <c r="D70" s="82">
        <v>4431002.76</v>
      </c>
      <c r="E70" s="126"/>
    </row>
    <row r="71" spans="1:5" ht="25.5" x14ac:dyDescent="0.2">
      <c r="A71" s="98" t="s">
        <v>128</v>
      </c>
      <c r="B71" s="78" t="s">
        <v>129</v>
      </c>
      <c r="C71" s="79">
        <v>2800000</v>
      </c>
      <c r="D71" s="79">
        <v>2797792.15</v>
      </c>
      <c r="E71" s="125">
        <f>SUM(D71/C71*100)</f>
        <v>99.921148214285722</v>
      </c>
    </row>
    <row r="72" spans="1:5" x14ac:dyDescent="0.2">
      <c r="A72" s="80" t="s">
        <v>130</v>
      </c>
      <c r="B72" s="81" t="s">
        <v>748</v>
      </c>
      <c r="C72" s="80" t="s">
        <v>14</v>
      </c>
      <c r="D72" s="82">
        <v>2797792.15</v>
      </c>
      <c r="E72" s="126"/>
    </row>
    <row r="73" spans="1:5" x14ac:dyDescent="0.2">
      <c r="A73" s="127" t="s">
        <v>131</v>
      </c>
      <c r="B73" s="127"/>
      <c r="C73" s="119">
        <v>345000</v>
      </c>
      <c r="D73" s="119">
        <v>284269.01</v>
      </c>
      <c r="E73" s="120">
        <f>SUM(D73/C73*100)</f>
        <v>82.39681449275362</v>
      </c>
    </row>
    <row r="74" spans="1:5" x14ac:dyDescent="0.2">
      <c r="A74" s="128" t="s">
        <v>132</v>
      </c>
      <c r="B74" s="128"/>
      <c r="C74" s="123">
        <v>345000</v>
      </c>
      <c r="D74" s="123">
        <v>284269.01</v>
      </c>
      <c r="E74" s="124">
        <f>SUM(D74/C74*100)</f>
        <v>82.39681449275362</v>
      </c>
    </row>
    <row r="75" spans="1:5" x14ac:dyDescent="0.2">
      <c r="A75" s="98" t="s">
        <v>133</v>
      </c>
      <c r="B75" s="98" t="s">
        <v>134</v>
      </c>
      <c r="C75" s="79">
        <v>240000</v>
      </c>
      <c r="D75" s="79">
        <v>184435.39</v>
      </c>
      <c r="E75" s="125">
        <f>SUM(D75/C75*100)</f>
        <v>76.848079166666679</v>
      </c>
    </row>
    <row r="76" spans="1:5" x14ac:dyDescent="0.2">
      <c r="A76" s="80" t="s">
        <v>135</v>
      </c>
      <c r="B76" s="81" t="s">
        <v>136</v>
      </c>
      <c r="C76" s="80" t="s">
        <v>14</v>
      </c>
      <c r="D76" s="82">
        <v>163732.01</v>
      </c>
      <c r="E76" s="126"/>
    </row>
    <row r="77" spans="1:5" x14ac:dyDescent="0.2">
      <c r="A77" s="80" t="s">
        <v>137</v>
      </c>
      <c r="B77" s="81" t="s">
        <v>138</v>
      </c>
      <c r="C77" s="80" t="s">
        <v>14</v>
      </c>
      <c r="D77" s="82">
        <v>7884.25</v>
      </c>
      <c r="E77" s="126"/>
    </row>
    <row r="78" spans="1:5" x14ac:dyDescent="0.2">
      <c r="A78" s="80" t="s">
        <v>139</v>
      </c>
      <c r="B78" s="81" t="s">
        <v>140</v>
      </c>
      <c r="C78" s="80" t="s">
        <v>14</v>
      </c>
      <c r="D78" s="82">
        <v>12819.13</v>
      </c>
      <c r="E78" s="126"/>
    </row>
    <row r="79" spans="1:5" x14ac:dyDescent="0.2">
      <c r="A79" s="98" t="s">
        <v>143</v>
      </c>
      <c r="B79" s="98" t="s">
        <v>144</v>
      </c>
      <c r="C79" s="79">
        <v>105000</v>
      </c>
      <c r="D79" s="79">
        <v>99833.62</v>
      </c>
      <c r="E79" s="125">
        <f>SUM(D79/C79*100)</f>
        <v>95.079638095238096</v>
      </c>
    </row>
    <row r="80" spans="1:5" x14ac:dyDescent="0.2">
      <c r="A80" s="80" t="s">
        <v>145</v>
      </c>
      <c r="B80" s="81" t="s">
        <v>146</v>
      </c>
      <c r="C80" s="80" t="s">
        <v>14</v>
      </c>
      <c r="D80" s="82">
        <v>99833.62</v>
      </c>
      <c r="E80" s="126"/>
    </row>
    <row r="81" spans="1:5" x14ac:dyDescent="0.2">
      <c r="A81" s="127" t="s">
        <v>147</v>
      </c>
      <c r="B81" s="127"/>
      <c r="C81" s="119">
        <v>70000</v>
      </c>
      <c r="D81" s="119">
        <v>0</v>
      </c>
      <c r="E81" s="120">
        <f t="shared" ref="E81:E87" si="1">SUM(D81/C81*100)</f>
        <v>0</v>
      </c>
    </row>
    <row r="82" spans="1:5" x14ac:dyDescent="0.2">
      <c r="A82" s="128" t="s">
        <v>148</v>
      </c>
      <c r="B82" s="128"/>
      <c r="C82" s="123">
        <v>70000</v>
      </c>
      <c r="D82" s="123">
        <v>0</v>
      </c>
      <c r="E82" s="124">
        <f t="shared" si="1"/>
        <v>0</v>
      </c>
    </row>
    <row r="83" spans="1:5" x14ac:dyDescent="0.2">
      <c r="A83" s="98" t="s">
        <v>52</v>
      </c>
      <c r="B83" s="98" t="s">
        <v>53</v>
      </c>
      <c r="C83" s="79">
        <v>50000</v>
      </c>
      <c r="D83" s="79">
        <v>0</v>
      </c>
      <c r="E83" s="125">
        <f t="shared" si="1"/>
        <v>0</v>
      </c>
    </row>
    <row r="84" spans="1:5" ht="25.5" x14ac:dyDescent="0.2">
      <c r="A84" s="98" t="s">
        <v>103</v>
      </c>
      <c r="B84" s="78" t="s">
        <v>104</v>
      </c>
      <c r="C84" s="79">
        <v>20000</v>
      </c>
      <c r="D84" s="79">
        <v>0</v>
      </c>
      <c r="E84" s="125">
        <f t="shared" si="1"/>
        <v>0</v>
      </c>
    </row>
    <row r="85" spans="1:5" x14ac:dyDescent="0.2">
      <c r="A85" s="127" t="s">
        <v>149</v>
      </c>
      <c r="B85" s="127"/>
      <c r="C85" s="119">
        <v>272500</v>
      </c>
      <c r="D85" s="119">
        <v>25828.87</v>
      </c>
      <c r="E85" s="120">
        <f t="shared" si="1"/>
        <v>9.4784844036697251</v>
      </c>
    </row>
    <row r="86" spans="1:5" x14ac:dyDescent="0.2">
      <c r="A86" s="128" t="s">
        <v>150</v>
      </c>
      <c r="B86" s="128"/>
      <c r="C86" s="123">
        <v>257500</v>
      </c>
      <c r="D86" s="123">
        <v>16228.87</v>
      </c>
      <c r="E86" s="124">
        <f t="shared" si="1"/>
        <v>6.3024737864077665</v>
      </c>
    </row>
    <row r="87" spans="1:5" x14ac:dyDescent="0.2">
      <c r="A87" s="98" t="s">
        <v>52</v>
      </c>
      <c r="B87" s="98" t="s">
        <v>53</v>
      </c>
      <c r="C87" s="79">
        <v>62500</v>
      </c>
      <c r="D87" s="79">
        <v>16228.87</v>
      </c>
      <c r="E87" s="125">
        <f t="shared" si="1"/>
        <v>25.966191999999999</v>
      </c>
    </row>
    <row r="88" spans="1:5" x14ac:dyDescent="0.2">
      <c r="A88" s="80" t="s">
        <v>66</v>
      </c>
      <c r="B88" s="81" t="s">
        <v>67</v>
      </c>
      <c r="C88" s="80" t="s">
        <v>14</v>
      </c>
      <c r="D88" s="82">
        <v>16228.87</v>
      </c>
      <c r="E88" s="126"/>
    </row>
    <row r="89" spans="1:5" x14ac:dyDescent="0.2">
      <c r="A89" s="98" t="s">
        <v>133</v>
      </c>
      <c r="B89" s="98" t="s">
        <v>134</v>
      </c>
      <c r="C89" s="79">
        <v>195000</v>
      </c>
      <c r="D89" s="79">
        <v>0</v>
      </c>
      <c r="E89" s="125">
        <f>SUM(D89/C89*100)</f>
        <v>0</v>
      </c>
    </row>
    <row r="90" spans="1:5" x14ac:dyDescent="0.2">
      <c r="A90" s="128" t="s">
        <v>153</v>
      </c>
      <c r="B90" s="128"/>
      <c r="C90" s="123">
        <v>15000</v>
      </c>
      <c r="D90" s="123">
        <v>9600</v>
      </c>
      <c r="E90" s="124">
        <f>SUM(D90/C90*100)</f>
        <v>64</v>
      </c>
    </row>
    <row r="91" spans="1:5" x14ac:dyDescent="0.2">
      <c r="A91" s="98" t="s">
        <v>52</v>
      </c>
      <c r="B91" s="98" t="s">
        <v>53</v>
      </c>
      <c r="C91" s="79">
        <v>1347.19</v>
      </c>
      <c r="D91" s="79">
        <v>0</v>
      </c>
      <c r="E91" s="125">
        <f>SUM(D91/C91*100)</f>
        <v>0</v>
      </c>
    </row>
    <row r="92" spans="1:5" x14ac:dyDescent="0.2">
      <c r="A92" s="98" t="s">
        <v>75</v>
      </c>
      <c r="B92" s="98" t="s">
        <v>76</v>
      </c>
      <c r="C92" s="79">
        <v>5252.81</v>
      </c>
      <c r="D92" s="79">
        <v>0</v>
      </c>
      <c r="E92" s="125">
        <f>SUM(D92/C92*100)</f>
        <v>0</v>
      </c>
    </row>
    <row r="93" spans="1:5" x14ac:dyDescent="0.2">
      <c r="A93" s="98" t="s">
        <v>112</v>
      </c>
      <c r="B93" s="98" t="s">
        <v>113</v>
      </c>
      <c r="C93" s="79">
        <v>8400</v>
      </c>
      <c r="D93" s="79">
        <v>9600</v>
      </c>
      <c r="E93" s="125">
        <f>SUM(D93/C93*100)</f>
        <v>114.28571428571428</v>
      </c>
    </row>
    <row r="94" spans="1:5" x14ac:dyDescent="0.2">
      <c r="A94" s="80" t="s">
        <v>114</v>
      </c>
      <c r="B94" s="81" t="s">
        <v>115</v>
      </c>
      <c r="C94" s="80" t="s">
        <v>14</v>
      </c>
      <c r="D94" s="82">
        <v>9600</v>
      </c>
      <c r="E94" s="126"/>
    </row>
    <row r="95" spans="1:5" x14ac:dyDescent="0.2">
      <c r="A95" s="96" t="s">
        <v>154</v>
      </c>
      <c r="B95" s="96"/>
      <c r="C95" s="100">
        <v>380522.59</v>
      </c>
      <c r="D95" s="100">
        <v>345460.5</v>
      </c>
      <c r="E95" s="129">
        <f>SUM(D95/C95*100)</f>
        <v>90.78580590970958</v>
      </c>
    </row>
    <row r="96" spans="1:5" x14ac:dyDescent="0.2">
      <c r="A96" s="103" t="s">
        <v>415</v>
      </c>
      <c r="B96" s="103"/>
      <c r="C96" s="104">
        <v>380500</v>
      </c>
      <c r="D96" s="104">
        <v>337857.48</v>
      </c>
      <c r="E96" s="105">
        <v>88.793030223390275</v>
      </c>
    </row>
    <row r="97" spans="1:5" x14ac:dyDescent="0.2">
      <c r="A97" s="103" t="s">
        <v>417</v>
      </c>
      <c r="B97" s="103"/>
      <c r="C97" s="104">
        <v>22.59</v>
      </c>
      <c r="D97" s="104">
        <v>17.420000000000002</v>
      </c>
      <c r="E97" s="105">
        <v>77.11376715360781</v>
      </c>
    </row>
    <row r="98" spans="1:5" x14ac:dyDescent="0.2">
      <c r="A98" s="103" t="s">
        <v>428</v>
      </c>
      <c r="B98" s="103"/>
      <c r="C98" s="104">
        <v>0</v>
      </c>
      <c r="D98" s="104">
        <v>7585.6</v>
      </c>
      <c r="E98" s="105">
        <v>0</v>
      </c>
    </row>
    <row r="99" spans="1:5" x14ac:dyDescent="0.2">
      <c r="A99" s="127" t="s">
        <v>149</v>
      </c>
      <c r="B99" s="127"/>
      <c r="C99" s="130">
        <v>380522.59</v>
      </c>
      <c r="D99" s="130">
        <v>345460.5</v>
      </c>
      <c r="E99" s="132">
        <f>SUM(D99/C99*100)</f>
        <v>90.78580590970958</v>
      </c>
    </row>
    <row r="100" spans="1:5" x14ac:dyDescent="0.2">
      <c r="A100" s="128" t="s">
        <v>155</v>
      </c>
      <c r="B100" s="128"/>
      <c r="C100" s="133">
        <v>380522.59</v>
      </c>
      <c r="D100" s="133">
        <v>345460.5</v>
      </c>
      <c r="E100" s="135">
        <f>SUM(D100/C100*100)</f>
        <v>90.78580590970958</v>
      </c>
    </row>
    <row r="101" spans="1:5" x14ac:dyDescent="0.2">
      <c r="A101" s="98" t="s">
        <v>10</v>
      </c>
      <c r="B101" s="98" t="s">
        <v>11</v>
      </c>
      <c r="C101" s="79">
        <v>220000</v>
      </c>
      <c r="D101" s="79">
        <v>213982.18</v>
      </c>
      <c r="E101" s="125">
        <f>SUM(D101/C101*100)</f>
        <v>97.264627272727267</v>
      </c>
    </row>
    <row r="102" spans="1:5" x14ac:dyDescent="0.2">
      <c r="A102" s="80" t="s">
        <v>12</v>
      </c>
      <c r="B102" s="81" t="s">
        <v>13</v>
      </c>
      <c r="C102" s="80" t="s">
        <v>14</v>
      </c>
      <c r="D102" s="82">
        <v>213982.18</v>
      </c>
      <c r="E102" s="126"/>
    </row>
    <row r="103" spans="1:5" x14ac:dyDescent="0.2">
      <c r="A103" s="98" t="s">
        <v>19</v>
      </c>
      <c r="B103" s="98" t="s">
        <v>20</v>
      </c>
      <c r="C103" s="79">
        <v>0</v>
      </c>
      <c r="D103" s="79">
        <v>2500</v>
      </c>
      <c r="E103" s="125">
        <v>0</v>
      </c>
    </row>
    <row r="104" spans="1:5" x14ac:dyDescent="0.2">
      <c r="A104" s="80" t="s">
        <v>21</v>
      </c>
      <c r="B104" s="81" t="s">
        <v>20</v>
      </c>
      <c r="C104" s="80" t="s">
        <v>14</v>
      </c>
      <c r="D104" s="82">
        <v>2500</v>
      </c>
      <c r="E104" s="126"/>
    </row>
    <row r="105" spans="1:5" x14ac:dyDescent="0.2">
      <c r="A105" s="98" t="s">
        <v>22</v>
      </c>
      <c r="B105" s="98" t="s">
        <v>23</v>
      </c>
      <c r="C105" s="79">
        <v>37200</v>
      </c>
      <c r="D105" s="79">
        <v>36804.879999999997</v>
      </c>
      <c r="E105" s="125">
        <f>SUM(D105/C105*100)</f>
        <v>98.937849462365577</v>
      </c>
    </row>
    <row r="106" spans="1:5" x14ac:dyDescent="0.2">
      <c r="A106" s="80" t="s">
        <v>24</v>
      </c>
      <c r="B106" s="81" t="s">
        <v>25</v>
      </c>
      <c r="C106" s="80" t="s">
        <v>14</v>
      </c>
      <c r="D106" s="82">
        <v>33167.160000000003</v>
      </c>
      <c r="E106" s="126"/>
    </row>
    <row r="107" spans="1:5" x14ac:dyDescent="0.2">
      <c r="A107" s="80" t="s">
        <v>26</v>
      </c>
      <c r="B107" s="81" t="s">
        <v>27</v>
      </c>
      <c r="C107" s="80" t="s">
        <v>14</v>
      </c>
      <c r="D107" s="82">
        <v>3637.72</v>
      </c>
      <c r="E107" s="126"/>
    </row>
    <row r="108" spans="1:5" x14ac:dyDescent="0.2">
      <c r="A108" s="98" t="s">
        <v>28</v>
      </c>
      <c r="B108" s="98" t="s">
        <v>29</v>
      </c>
      <c r="C108" s="79">
        <v>43000</v>
      </c>
      <c r="D108" s="79">
        <v>34672.120000000003</v>
      </c>
      <c r="E108" s="125">
        <f>SUM(D108/C108*100)</f>
        <v>80.632837209302338</v>
      </c>
    </row>
    <row r="109" spans="1:5" x14ac:dyDescent="0.2">
      <c r="A109" s="80" t="s">
        <v>30</v>
      </c>
      <c r="B109" s="81" t="s">
        <v>31</v>
      </c>
      <c r="C109" s="80" t="s">
        <v>14</v>
      </c>
      <c r="D109" s="82">
        <v>12226.12</v>
      </c>
      <c r="E109" s="126"/>
    </row>
    <row r="110" spans="1:5" x14ac:dyDescent="0.2">
      <c r="A110" s="80" t="s">
        <v>32</v>
      </c>
      <c r="B110" s="81" t="s">
        <v>33</v>
      </c>
      <c r="C110" s="80" t="s">
        <v>14</v>
      </c>
      <c r="D110" s="82">
        <v>22446</v>
      </c>
      <c r="E110" s="126"/>
    </row>
    <row r="111" spans="1:5" x14ac:dyDescent="0.2">
      <c r="A111" s="98" t="s">
        <v>38</v>
      </c>
      <c r="B111" s="98" t="s">
        <v>39</v>
      </c>
      <c r="C111" s="79">
        <v>19700</v>
      </c>
      <c r="D111" s="79">
        <v>13553.99</v>
      </c>
      <c r="E111" s="125">
        <f>SUM(D111/C111*100)</f>
        <v>68.80197969543147</v>
      </c>
    </row>
    <row r="112" spans="1:5" x14ac:dyDescent="0.2">
      <c r="A112" s="80" t="s">
        <v>40</v>
      </c>
      <c r="B112" s="81" t="s">
        <v>41</v>
      </c>
      <c r="C112" s="80" t="s">
        <v>14</v>
      </c>
      <c r="D112" s="82">
        <v>13234.04</v>
      </c>
      <c r="E112" s="126"/>
    </row>
    <row r="113" spans="1:5" x14ac:dyDescent="0.2">
      <c r="A113" s="80" t="s">
        <v>48</v>
      </c>
      <c r="B113" s="81" t="s">
        <v>49</v>
      </c>
      <c r="C113" s="80" t="s">
        <v>14</v>
      </c>
      <c r="D113" s="82">
        <v>319.95</v>
      </c>
      <c r="E113" s="126"/>
    </row>
    <row r="114" spans="1:5" x14ac:dyDescent="0.2">
      <c r="A114" s="98" t="s">
        <v>52</v>
      </c>
      <c r="B114" s="98" t="s">
        <v>53</v>
      </c>
      <c r="C114" s="79">
        <v>48600</v>
      </c>
      <c r="D114" s="79">
        <v>34063.58</v>
      </c>
      <c r="E114" s="125">
        <f>SUM(D114/C114*100)</f>
        <v>70.089670781893005</v>
      </c>
    </row>
    <row r="115" spans="1:5" x14ac:dyDescent="0.2">
      <c r="A115" s="80" t="s">
        <v>54</v>
      </c>
      <c r="B115" s="81" t="s">
        <v>55</v>
      </c>
      <c r="C115" s="80" t="s">
        <v>14</v>
      </c>
      <c r="D115" s="82">
        <v>4231.25</v>
      </c>
      <c r="E115" s="126"/>
    </row>
    <row r="116" spans="1:5" x14ac:dyDescent="0.2">
      <c r="A116" s="80" t="s">
        <v>58</v>
      </c>
      <c r="B116" s="81" t="s">
        <v>59</v>
      </c>
      <c r="C116" s="80" t="s">
        <v>14</v>
      </c>
      <c r="D116" s="82">
        <v>2032.33</v>
      </c>
      <c r="E116" s="126"/>
    </row>
    <row r="117" spans="1:5" x14ac:dyDescent="0.2">
      <c r="A117" s="80" t="s">
        <v>66</v>
      </c>
      <c r="B117" s="81" t="s">
        <v>67</v>
      </c>
      <c r="C117" s="80" t="s">
        <v>14</v>
      </c>
      <c r="D117" s="82">
        <v>8110</v>
      </c>
      <c r="E117" s="126"/>
    </row>
    <row r="118" spans="1:5" x14ac:dyDescent="0.2">
      <c r="A118" s="80" t="s">
        <v>68</v>
      </c>
      <c r="B118" s="81" t="s">
        <v>69</v>
      </c>
      <c r="C118" s="80" t="s">
        <v>14</v>
      </c>
      <c r="D118" s="82">
        <v>2177.5</v>
      </c>
      <c r="E118" s="126"/>
    </row>
    <row r="119" spans="1:5" x14ac:dyDescent="0.2">
      <c r="A119" s="80" t="s">
        <v>70</v>
      </c>
      <c r="B119" s="81" t="s">
        <v>71</v>
      </c>
      <c r="C119" s="80" t="s">
        <v>14</v>
      </c>
      <c r="D119" s="82">
        <v>17512.5</v>
      </c>
      <c r="E119" s="126"/>
    </row>
    <row r="120" spans="1:5" x14ac:dyDescent="0.2">
      <c r="A120" s="98" t="s">
        <v>75</v>
      </c>
      <c r="B120" s="98" t="s">
        <v>76</v>
      </c>
      <c r="C120" s="79">
        <v>3000</v>
      </c>
      <c r="D120" s="79">
        <v>1967.35</v>
      </c>
      <c r="E120" s="125">
        <f>SUM(D120/C120*100)</f>
        <v>65.578333333333333</v>
      </c>
    </row>
    <row r="121" spans="1:5" x14ac:dyDescent="0.2">
      <c r="A121" s="80" t="s">
        <v>79</v>
      </c>
      <c r="B121" s="81" t="s">
        <v>80</v>
      </c>
      <c r="C121" s="80" t="s">
        <v>14</v>
      </c>
      <c r="D121" s="82">
        <v>422.35</v>
      </c>
      <c r="E121" s="126"/>
    </row>
    <row r="122" spans="1:5" x14ac:dyDescent="0.2">
      <c r="A122" s="80" t="s">
        <v>83</v>
      </c>
      <c r="B122" s="81" t="s">
        <v>84</v>
      </c>
      <c r="C122" s="80" t="s">
        <v>14</v>
      </c>
      <c r="D122" s="82">
        <v>1545</v>
      </c>
      <c r="E122" s="126"/>
    </row>
    <row r="123" spans="1:5" x14ac:dyDescent="0.2">
      <c r="A123" s="98" t="s">
        <v>93</v>
      </c>
      <c r="B123" s="98" t="s">
        <v>94</v>
      </c>
      <c r="C123" s="79">
        <v>2022.59</v>
      </c>
      <c r="D123" s="79">
        <v>1029.4000000000001</v>
      </c>
      <c r="E123" s="125">
        <f>SUM(D123/C123*100)</f>
        <v>50.895139400471678</v>
      </c>
    </row>
    <row r="124" spans="1:5" x14ac:dyDescent="0.2">
      <c r="A124" s="80" t="s">
        <v>95</v>
      </c>
      <c r="B124" s="81" t="s">
        <v>96</v>
      </c>
      <c r="C124" s="80" t="s">
        <v>14</v>
      </c>
      <c r="D124" s="82">
        <v>1029.4000000000001</v>
      </c>
      <c r="E124" s="126"/>
    </row>
    <row r="125" spans="1:5" x14ac:dyDescent="0.2">
      <c r="A125" s="98" t="s">
        <v>133</v>
      </c>
      <c r="B125" s="98" t="s">
        <v>134</v>
      </c>
      <c r="C125" s="79">
        <v>7000</v>
      </c>
      <c r="D125" s="79">
        <v>6887</v>
      </c>
      <c r="E125" s="125">
        <f>SUM(D125/C125*100)</f>
        <v>98.385714285714286</v>
      </c>
    </row>
    <row r="126" spans="1:5" x14ac:dyDescent="0.2">
      <c r="A126" s="80" t="s">
        <v>135</v>
      </c>
      <c r="B126" s="81" t="s">
        <v>136</v>
      </c>
      <c r="C126" s="80" t="s">
        <v>14</v>
      </c>
      <c r="D126" s="82">
        <v>6887</v>
      </c>
      <c r="E126" s="126"/>
    </row>
    <row r="127" spans="1:5" x14ac:dyDescent="0.2">
      <c r="A127" s="93" t="s">
        <v>156</v>
      </c>
      <c r="B127" s="93"/>
      <c r="C127" s="95">
        <v>31901772.57</v>
      </c>
      <c r="D127" s="95">
        <v>31872058.039999999</v>
      </c>
      <c r="E127" s="136">
        <f>SUM(D127/C127*100)</f>
        <v>99.90685617880699</v>
      </c>
    </row>
    <row r="128" spans="1:5" x14ac:dyDescent="0.2">
      <c r="A128" s="96" t="s">
        <v>157</v>
      </c>
      <c r="B128" s="96"/>
      <c r="C128" s="100">
        <v>2305091.0699999998</v>
      </c>
      <c r="D128" s="100">
        <v>2226721.83</v>
      </c>
      <c r="E128" s="129">
        <f>SUM(D128/C128*100)</f>
        <v>96.600167298379247</v>
      </c>
    </row>
    <row r="129" spans="1:5" x14ac:dyDescent="0.2">
      <c r="A129" s="103" t="s">
        <v>415</v>
      </c>
      <c r="B129" s="103"/>
      <c r="C129" s="104">
        <v>2116000</v>
      </c>
      <c r="D129" s="104">
        <v>2047387.07</v>
      </c>
      <c r="E129" s="105">
        <v>96.757422967863889</v>
      </c>
    </row>
    <row r="130" spans="1:5" x14ac:dyDescent="0.2">
      <c r="A130" s="103" t="s">
        <v>417</v>
      </c>
      <c r="B130" s="103"/>
      <c r="C130" s="104">
        <v>71040</v>
      </c>
      <c r="D130" s="104">
        <v>67283.69</v>
      </c>
      <c r="E130" s="105">
        <v>94.712401463963971</v>
      </c>
    </row>
    <row r="131" spans="1:5" x14ac:dyDescent="0.2">
      <c r="A131" s="103" t="s">
        <v>428</v>
      </c>
      <c r="B131" s="103"/>
      <c r="C131" s="104">
        <v>67551.070000000007</v>
      </c>
      <c r="D131" s="104">
        <v>69051.070000000007</v>
      </c>
      <c r="E131" s="105">
        <v>102.22054217645997</v>
      </c>
    </row>
    <row r="132" spans="1:5" x14ac:dyDescent="0.2">
      <c r="A132" s="103" t="s">
        <v>433</v>
      </c>
      <c r="B132" s="103"/>
      <c r="C132" s="104">
        <v>50500</v>
      </c>
      <c r="D132" s="104">
        <v>43000</v>
      </c>
      <c r="E132" s="105">
        <v>85.148514851485146</v>
      </c>
    </row>
    <row r="133" spans="1:5" x14ac:dyDescent="0.2">
      <c r="A133" s="127" t="s">
        <v>158</v>
      </c>
      <c r="B133" s="127"/>
      <c r="C133" s="137">
        <v>2305091.0699999998</v>
      </c>
      <c r="D133" s="137">
        <v>2226721.83</v>
      </c>
      <c r="E133" s="131">
        <f>SUM(D133/C133*100)</f>
        <v>96.600167298379247</v>
      </c>
    </row>
    <row r="134" spans="1:5" x14ac:dyDescent="0.2">
      <c r="A134" s="128" t="s">
        <v>159</v>
      </c>
      <c r="B134" s="128"/>
      <c r="C134" s="138">
        <v>2264591.0699999998</v>
      </c>
      <c r="D134" s="138">
        <v>2186221.83</v>
      </c>
      <c r="E134" s="134">
        <f>SUM(D134/C134*100)</f>
        <v>96.539364610317932</v>
      </c>
    </row>
    <row r="135" spans="1:5" x14ac:dyDescent="0.2">
      <c r="A135" s="98" t="s">
        <v>10</v>
      </c>
      <c r="B135" s="98" t="s">
        <v>11</v>
      </c>
      <c r="C135" s="79">
        <v>1155000</v>
      </c>
      <c r="D135" s="79">
        <v>1139517.01</v>
      </c>
      <c r="E135" s="125">
        <f>SUM(D135/C135*100)</f>
        <v>98.659481385281396</v>
      </c>
    </row>
    <row r="136" spans="1:5" x14ac:dyDescent="0.2">
      <c r="A136" s="80" t="s">
        <v>12</v>
      </c>
      <c r="B136" s="81" t="s">
        <v>13</v>
      </c>
      <c r="C136" s="80" t="s">
        <v>14</v>
      </c>
      <c r="D136" s="82">
        <v>1132114.82</v>
      </c>
      <c r="E136" s="126"/>
    </row>
    <row r="137" spans="1:5" x14ac:dyDescent="0.2">
      <c r="A137" s="80" t="s">
        <v>15</v>
      </c>
      <c r="B137" s="81" t="s">
        <v>16</v>
      </c>
      <c r="C137" s="80" t="s">
        <v>14</v>
      </c>
      <c r="D137" s="82">
        <v>7402.19</v>
      </c>
      <c r="E137" s="126"/>
    </row>
    <row r="138" spans="1:5" x14ac:dyDescent="0.2">
      <c r="A138" s="98" t="s">
        <v>19</v>
      </c>
      <c r="B138" s="98" t="s">
        <v>20</v>
      </c>
      <c r="C138" s="79">
        <v>66200</v>
      </c>
      <c r="D138" s="79">
        <v>67050</v>
      </c>
      <c r="E138" s="125">
        <f>SUM(D138/C138*100)</f>
        <v>101.28398791540785</v>
      </c>
    </row>
    <row r="139" spans="1:5" x14ac:dyDescent="0.2">
      <c r="A139" s="80" t="s">
        <v>21</v>
      </c>
      <c r="B139" s="81" t="s">
        <v>20</v>
      </c>
      <c r="C139" s="80" t="s">
        <v>14</v>
      </c>
      <c r="D139" s="82">
        <v>67050</v>
      </c>
      <c r="E139" s="126"/>
    </row>
    <row r="140" spans="1:5" x14ac:dyDescent="0.2">
      <c r="A140" s="98" t="s">
        <v>22</v>
      </c>
      <c r="B140" s="98" t="s">
        <v>23</v>
      </c>
      <c r="C140" s="79">
        <v>198200</v>
      </c>
      <c r="D140" s="79">
        <v>195996.98</v>
      </c>
      <c r="E140" s="125">
        <f>SUM(D140/C140*100)</f>
        <v>98.888486377396575</v>
      </c>
    </row>
    <row r="141" spans="1:5" x14ac:dyDescent="0.2">
      <c r="A141" s="80" t="s">
        <v>24</v>
      </c>
      <c r="B141" s="81" t="s">
        <v>25</v>
      </c>
      <c r="C141" s="80" t="s">
        <v>14</v>
      </c>
      <c r="D141" s="82">
        <v>176625.07</v>
      </c>
      <c r="E141" s="126"/>
    </row>
    <row r="142" spans="1:5" x14ac:dyDescent="0.2">
      <c r="A142" s="80" t="s">
        <v>26</v>
      </c>
      <c r="B142" s="81" t="s">
        <v>27</v>
      </c>
      <c r="C142" s="80" t="s">
        <v>14</v>
      </c>
      <c r="D142" s="82">
        <v>19371.91</v>
      </c>
      <c r="E142" s="126"/>
    </row>
    <row r="143" spans="1:5" x14ac:dyDescent="0.2">
      <c r="A143" s="98" t="s">
        <v>28</v>
      </c>
      <c r="B143" s="98" t="s">
        <v>29</v>
      </c>
      <c r="C143" s="79">
        <v>37310</v>
      </c>
      <c r="D143" s="79">
        <v>28429.75</v>
      </c>
      <c r="E143" s="125">
        <f>SUM(D143/C143*100)</f>
        <v>76.198740284106137</v>
      </c>
    </row>
    <row r="144" spans="1:5" x14ac:dyDescent="0.2">
      <c r="A144" s="80" t="s">
        <v>30</v>
      </c>
      <c r="B144" s="81" t="s">
        <v>31</v>
      </c>
      <c r="C144" s="80" t="s">
        <v>14</v>
      </c>
      <c r="D144" s="82">
        <v>6689.75</v>
      </c>
      <c r="E144" s="126"/>
    </row>
    <row r="145" spans="1:5" x14ac:dyDescent="0.2">
      <c r="A145" s="80" t="s">
        <v>32</v>
      </c>
      <c r="B145" s="81" t="s">
        <v>33</v>
      </c>
      <c r="C145" s="80" t="s">
        <v>14</v>
      </c>
      <c r="D145" s="82">
        <v>21740</v>
      </c>
      <c r="E145" s="126"/>
    </row>
    <row r="146" spans="1:5" x14ac:dyDescent="0.2">
      <c r="A146" s="98" t="s">
        <v>38</v>
      </c>
      <c r="B146" s="98" t="s">
        <v>39</v>
      </c>
      <c r="C146" s="79">
        <v>61434.080000000002</v>
      </c>
      <c r="D146" s="79">
        <v>51874.63</v>
      </c>
      <c r="E146" s="125">
        <f>SUM(D146/C146*100)</f>
        <v>84.439500029950793</v>
      </c>
    </row>
    <row r="147" spans="1:5" x14ac:dyDescent="0.2">
      <c r="A147" s="80" t="s">
        <v>40</v>
      </c>
      <c r="B147" s="81" t="s">
        <v>41</v>
      </c>
      <c r="C147" s="80" t="s">
        <v>14</v>
      </c>
      <c r="D147" s="82">
        <v>38876.339999999997</v>
      </c>
      <c r="E147" s="126"/>
    </row>
    <row r="148" spans="1:5" x14ac:dyDescent="0.2">
      <c r="A148" s="80" t="s">
        <v>44</v>
      </c>
      <c r="B148" s="81" t="s">
        <v>45</v>
      </c>
      <c r="C148" s="80" t="s">
        <v>14</v>
      </c>
      <c r="D148" s="82">
        <v>9659.4699999999993</v>
      </c>
      <c r="E148" s="126"/>
    </row>
    <row r="149" spans="1:5" x14ac:dyDescent="0.2">
      <c r="A149" s="80" t="s">
        <v>46</v>
      </c>
      <c r="B149" s="81" t="s">
        <v>47</v>
      </c>
      <c r="C149" s="80" t="s">
        <v>14</v>
      </c>
      <c r="D149" s="82">
        <v>2540.8200000000002</v>
      </c>
      <c r="E149" s="126"/>
    </row>
    <row r="150" spans="1:5" x14ac:dyDescent="0.2">
      <c r="A150" s="80" t="s">
        <v>48</v>
      </c>
      <c r="B150" s="81" t="s">
        <v>49</v>
      </c>
      <c r="C150" s="80" t="s">
        <v>14</v>
      </c>
      <c r="D150" s="82">
        <v>798</v>
      </c>
      <c r="E150" s="126"/>
    </row>
    <row r="151" spans="1:5" x14ac:dyDescent="0.2">
      <c r="A151" s="98" t="s">
        <v>52</v>
      </c>
      <c r="B151" s="98" t="s">
        <v>53</v>
      </c>
      <c r="C151" s="79">
        <v>578246.99</v>
      </c>
      <c r="D151" s="79">
        <v>533440.57999999996</v>
      </c>
      <c r="E151" s="125">
        <f>SUM(D151/C151*100)</f>
        <v>92.25133709731891</v>
      </c>
    </row>
    <row r="152" spans="1:5" x14ac:dyDescent="0.2">
      <c r="A152" s="80" t="s">
        <v>54</v>
      </c>
      <c r="B152" s="81" t="s">
        <v>55</v>
      </c>
      <c r="C152" s="80" t="s">
        <v>14</v>
      </c>
      <c r="D152" s="82">
        <v>24979.03</v>
      </c>
      <c r="E152" s="126"/>
    </row>
    <row r="153" spans="1:5" x14ac:dyDescent="0.2">
      <c r="A153" s="80" t="s">
        <v>56</v>
      </c>
      <c r="B153" s="81" t="s">
        <v>57</v>
      </c>
      <c r="C153" s="80" t="s">
        <v>14</v>
      </c>
      <c r="D153" s="82">
        <v>66689</v>
      </c>
      <c r="E153" s="126"/>
    </row>
    <row r="154" spans="1:5" x14ac:dyDescent="0.2">
      <c r="A154" s="80" t="s">
        <v>58</v>
      </c>
      <c r="B154" s="81" t="s">
        <v>59</v>
      </c>
      <c r="C154" s="80" t="s">
        <v>14</v>
      </c>
      <c r="D154" s="82">
        <v>2253.75</v>
      </c>
      <c r="E154" s="126"/>
    </row>
    <row r="155" spans="1:5" x14ac:dyDescent="0.2">
      <c r="A155" s="80" t="s">
        <v>60</v>
      </c>
      <c r="B155" s="81" t="s">
        <v>61</v>
      </c>
      <c r="C155" s="80" t="s">
        <v>14</v>
      </c>
      <c r="D155" s="82">
        <v>2624.53</v>
      </c>
      <c r="E155" s="126"/>
    </row>
    <row r="156" spans="1:5" x14ac:dyDescent="0.2">
      <c r="A156" s="80" t="s">
        <v>62</v>
      </c>
      <c r="B156" s="81" t="s">
        <v>63</v>
      </c>
      <c r="C156" s="80" t="s">
        <v>14</v>
      </c>
      <c r="D156" s="82">
        <v>1879.96</v>
      </c>
      <c r="E156" s="126"/>
    </row>
    <row r="157" spans="1:5" x14ac:dyDescent="0.2">
      <c r="A157" s="80" t="s">
        <v>66</v>
      </c>
      <c r="B157" s="81" t="s">
        <v>67</v>
      </c>
      <c r="C157" s="80" t="s">
        <v>14</v>
      </c>
      <c r="D157" s="82">
        <v>243420.11</v>
      </c>
      <c r="E157" s="126"/>
    </row>
    <row r="158" spans="1:5" x14ac:dyDescent="0.2">
      <c r="A158" s="80" t="s">
        <v>70</v>
      </c>
      <c r="B158" s="81" t="s">
        <v>71</v>
      </c>
      <c r="C158" s="80" t="s">
        <v>14</v>
      </c>
      <c r="D158" s="82">
        <v>191594.2</v>
      </c>
      <c r="E158" s="126"/>
    </row>
    <row r="159" spans="1:5" x14ac:dyDescent="0.2">
      <c r="A159" s="98" t="s">
        <v>72</v>
      </c>
      <c r="B159" s="98" t="s">
        <v>73</v>
      </c>
      <c r="C159" s="79">
        <v>3700</v>
      </c>
      <c r="D159" s="79">
        <v>3723.56</v>
      </c>
      <c r="E159" s="125">
        <f>SUM(D159/C159*100)</f>
        <v>100.63675675675677</v>
      </c>
    </row>
    <row r="160" spans="1:5" x14ac:dyDescent="0.2">
      <c r="A160" s="80" t="s">
        <v>74</v>
      </c>
      <c r="B160" s="81" t="s">
        <v>73</v>
      </c>
      <c r="C160" s="80" t="s">
        <v>14</v>
      </c>
      <c r="D160" s="82">
        <v>3723.56</v>
      </c>
      <c r="E160" s="126"/>
    </row>
    <row r="161" spans="1:5" x14ac:dyDescent="0.2">
      <c r="A161" s="98" t="s">
        <v>75</v>
      </c>
      <c r="B161" s="98" t="s">
        <v>76</v>
      </c>
      <c r="C161" s="79">
        <v>11000</v>
      </c>
      <c r="D161" s="79">
        <v>14821.32</v>
      </c>
      <c r="E161" s="125">
        <f>SUM(D161/C161*100)</f>
        <v>134.73927272727272</v>
      </c>
    </row>
    <row r="162" spans="1:5" x14ac:dyDescent="0.2">
      <c r="A162" s="80" t="s">
        <v>77</v>
      </c>
      <c r="B162" s="81" t="s">
        <v>78</v>
      </c>
      <c r="C162" s="80" t="s">
        <v>14</v>
      </c>
      <c r="D162" s="82">
        <v>4020.18</v>
      </c>
      <c r="E162" s="126"/>
    </row>
    <row r="163" spans="1:5" x14ac:dyDescent="0.2">
      <c r="A163" s="80" t="s">
        <v>79</v>
      </c>
      <c r="B163" s="81" t="s">
        <v>80</v>
      </c>
      <c r="C163" s="80" t="s">
        <v>14</v>
      </c>
      <c r="D163" s="82">
        <v>10551.14</v>
      </c>
      <c r="E163" s="126"/>
    </row>
    <row r="164" spans="1:5" x14ac:dyDescent="0.2">
      <c r="A164" s="80" t="s">
        <v>81</v>
      </c>
      <c r="B164" s="81" t="s">
        <v>82</v>
      </c>
      <c r="C164" s="80" t="s">
        <v>14</v>
      </c>
      <c r="D164" s="82">
        <v>250</v>
      </c>
      <c r="E164" s="126"/>
    </row>
    <row r="165" spans="1:5" x14ac:dyDescent="0.2">
      <c r="A165" s="98" t="s">
        <v>93</v>
      </c>
      <c r="B165" s="98" t="s">
        <v>94</v>
      </c>
      <c r="C165" s="79">
        <v>11300</v>
      </c>
      <c r="D165" s="79">
        <v>11472.25</v>
      </c>
      <c r="E165" s="125">
        <f>SUM(D165/C165*100)</f>
        <v>101.52433628318585</v>
      </c>
    </row>
    <row r="166" spans="1:5" x14ac:dyDescent="0.2">
      <c r="A166" s="80" t="s">
        <v>95</v>
      </c>
      <c r="B166" s="81" t="s">
        <v>96</v>
      </c>
      <c r="C166" s="80" t="s">
        <v>14</v>
      </c>
      <c r="D166" s="82">
        <v>11472.25</v>
      </c>
      <c r="E166" s="126"/>
    </row>
    <row r="167" spans="1:5" x14ac:dyDescent="0.2">
      <c r="A167" s="98" t="s">
        <v>133</v>
      </c>
      <c r="B167" s="98" t="s">
        <v>134</v>
      </c>
      <c r="C167" s="79">
        <v>17200</v>
      </c>
      <c r="D167" s="79">
        <v>15873.88</v>
      </c>
      <c r="E167" s="125">
        <f>SUM(D167/C167*100)</f>
        <v>92.289999999999992</v>
      </c>
    </row>
    <row r="168" spans="1:5" x14ac:dyDescent="0.2">
      <c r="A168" s="80" t="s">
        <v>135</v>
      </c>
      <c r="B168" s="81" t="s">
        <v>136</v>
      </c>
      <c r="C168" s="80" t="s">
        <v>14</v>
      </c>
      <c r="D168" s="82">
        <v>15873.88</v>
      </c>
      <c r="E168" s="126"/>
    </row>
    <row r="169" spans="1:5" x14ac:dyDescent="0.2">
      <c r="A169" s="98" t="s">
        <v>160</v>
      </c>
      <c r="B169" s="98" t="s">
        <v>161</v>
      </c>
      <c r="C169" s="79">
        <v>125000</v>
      </c>
      <c r="D169" s="79">
        <v>124021.87</v>
      </c>
      <c r="E169" s="125">
        <f>SUM(D169/C169*100)</f>
        <v>99.217495999999997</v>
      </c>
    </row>
    <row r="170" spans="1:5" x14ac:dyDescent="0.2">
      <c r="A170" s="80" t="s">
        <v>162</v>
      </c>
      <c r="B170" s="81" t="s">
        <v>163</v>
      </c>
      <c r="C170" s="80" t="s">
        <v>14</v>
      </c>
      <c r="D170" s="82">
        <v>124021.87</v>
      </c>
      <c r="E170" s="126"/>
    </row>
    <row r="171" spans="1:5" x14ac:dyDescent="0.2">
      <c r="A171" s="128" t="s">
        <v>164</v>
      </c>
      <c r="B171" s="128"/>
      <c r="C171" s="123">
        <v>27000</v>
      </c>
      <c r="D171" s="123">
        <v>27000</v>
      </c>
      <c r="E171" s="124">
        <f>SUM(D171/C171*100)</f>
        <v>100</v>
      </c>
    </row>
    <row r="172" spans="1:5" x14ac:dyDescent="0.2">
      <c r="A172" s="98" t="s">
        <v>28</v>
      </c>
      <c r="B172" s="98" t="s">
        <v>29</v>
      </c>
      <c r="C172" s="79">
        <v>2200</v>
      </c>
      <c r="D172" s="79">
        <v>2170</v>
      </c>
      <c r="E172" s="125">
        <f>SUM(D172/C172*100)</f>
        <v>98.636363636363626</v>
      </c>
    </row>
    <row r="173" spans="1:5" x14ac:dyDescent="0.2">
      <c r="A173" s="80" t="s">
        <v>30</v>
      </c>
      <c r="B173" s="81" t="s">
        <v>31</v>
      </c>
      <c r="C173" s="80" t="s">
        <v>14</v>
      </c>
      <c r="D173" s="82">
        <v>2170</v>
      </c>
      <c r="E173" s="126"/>
    </row>
    <row r="174" spans="1:5" x14ac:dyDescent="0.2">
      <c r="A174" s="98" t="s">
        <v>38</v>
      </c>
      <c r="B174" s="98" t="s">
        <v>39</v>
      </c>
      <c r="C174" s="79">
        <v>6000</v>
      </c>
      <c r="D174" s="79">
        <v>6078.57</v>
      </c>
      <c r="E174" s="125">
        <f>SUM(D174/C174*100)</f>
        <v>101.30949999999999</v>
      </c>
    </row>
    <row r="175" spans="1:5" x14ac:dyDescent="0.2">
      <c r="A175" s="80" t="s">
        <v>40</v>
      </c>
      <c r="B175" s="81" t="s">
        <v>41</v>
      </c>
      <c r="C175" s="80" t="s">
        <v>14</v>
      </c>
      <c r="D175" s="82">
        <v>6078.57</v>
      </c>
      <c r="E175" s="126"/>
    </row>
    <row r="176" spans="1:5" x14ac:dyDescent="0.2">
      <c r="A176" s="98" t="s">
        <v>75</v>
      </c>
      <c r="B176" s="98" t="s">
        <v>76</v>
      </c>
      <c r="C176" s="79">
        <v>18800</v>
      </c>
      <c r="D176" s="79">
        <v>18751.43</v>
      </c>
      <c r="E176" s="125">
        <f>SUM(D176/C176*100)</f>
        <v>99.741648936170208</v>
      </c>
    </row>
    <row r="177" spans="1:5" x14ac:dyDescent="0.2">
      <c r="A177" s="80" t="s">
        <v>79</v>
      </c>
      <c r="B177" s="81" t="s">
        <v>80</v>
      </c>
      <c r="C177" s="80" t="s">
        <v>14</v>
      </c>
      <c r="D177" s="82">
        <v>18751.43</v>
      </c>
      <c r="E177" s="126"/>
    </row>
    <row r="178" spans="1:5" x14ac:dyDescent="0.2">
      <c r="A178" s="128" t="s">
        <v>165</v>
      </c>
      <c r="B178" s="128"/>
      <c r="C178" s="123">
        <v>13500</v>
      </c>
      <c r="D178" s="123">
        <v>13500</v>
      </c>
      <c r="E178" s="124">
        <f>SUM(D178/C178*100)</f>
        <v>100</v>
      </c>
    </row>
    <row r="179" spans="1:5" x14ac:dyDescent="0.2">
      <c r="A179" s="98" t="s">
        <v>160</v>
      </c>
      <c r="B179" s="98" t="s">
        <v>161</v>
      </c>
      <c r="C179" s="79">
        <v>13500</v>
      </c>
      <c r="D179" s="79">
        <v>13500</v>
      </c>
      <c r="E179" s="125">
        <f>SUM(D179/C179*100)</f>
        <v>100</v>
      </c>
    </row>
    <row r="180" spans="1:5" x14ac:dyDescent="0.2">
      <c r="A180" s="80" t="s">
        <v>166</v>
      </c>
      <c r="B180" s="81" t="s">
        <v>167</v>
      </c>
      <c r="C180" s="80" t="s">
        <v>14</v>
      </c>
      <c r="D180" s="82">
        <v>13500</v>
      </c>
      <c r="E180" s="126"/>
    </row>
    <row r="181" spans="1:5" x14ac:dyDescent="0.2">
      <c r="A181" s="96" t="s">
        <v>168</v>
      </c>
      <c r="B181" s="96"/>
      <c r="C181" s="100">
        <v>6337571.5</v>
      </c>
      <c r="D181" s="100">
        <v>6485262.0199999996</v>
      </c>
      <c r="E181" s="129">
        <f>SUM(D181/C181*100)</f>
        <v>102.33039611466315</v>
      </c>
    </row>
    <row r="182" spans="1:5" x14ac:dyDescent="0.2">
      <c r="A182" s="103" t="s">
        <v>415</v>
      </c>
      <c r="B182" s="103"/>
      <c r="C182" s="104">
        <v>2170500</v>
      </c>
      <c r="D182" s="104">
        <v>1897589.07</v>
      </c>
      <c r="E182" s="105">
        <v>87.426356599861791</v>
      </c>
    </row>
    <row r="183" spans="1:5" x14ac:dyDescent="0.2">
      <c r="A183" s="103" t="s">
        <v>417</v>
      </c>
      <c r="B183" s="103"/>
      <c r="C183" s="104">
        <v>1181135.05</v>
      </c>
      <c r="D183" s="104">
        <v>1201769.5899999999</v>
      </c>
      <c r="E183" s="105">
        <v>101.74700937035099</v>
      </c>
    </row>
    <row r="184" spans="1:5" x14ac:dyDescent="0.2">
      <c r="A184" s="103" t="s">
        <v>420</v>
      </c>
      <c r="B184" s="103"/>
      <c r="C184" s="104">
        <v>2274003</v>
      </c>
      <c r="D184" s="104">
        <v>2268201.77</v>
      </c>
      <c r="E184" s="105">
        <v>99.744889078862258</v>
      </c>
    </row>
    <row r="185" spans="1:5" x14ac:dyDescent="0.2">
      <c r="A185" s="103" t="s">
        <v>428</v>
      </c>
      <c r="B185" s="103"/>
      <c r="C185" s="104">
        <v>542525.44999999995</v>
      </c>
      <c r="D185" s="104">
        <v>959511.75</v>
      </c>
      <c r="E185" s="105">
        <v>176.86022840034511</v>
      </c>
    </row>
    <row r="186" spans="1:5" x14ac:dyDescent="0.2">
      <c r="A186" s="103" t="s">
        <v>433</v>
      </c>
      <c r="B186" s="103"/>
      <c r="C186" s="104">
        <v>112192</v>
      </c>
      <c r="D186" s="104">
        <v>100973.84</v>
      </c>
      <c r="E186" s="105">
        <v>90.000926982316031</v>
      </c>
    </row>
    <row r="187" spans="1:5" x14ac:dyDescent="0.2">
      <c r="A187" s="103" t="s">
        <v>438</v>
      </c>
      <c r="B187" s="103"/>
      <c r="C187" s="104">
        <v>57216</v>
      </c>
      <c r="D187" s="104">
        <v>57216</v>
      </c>
      <c r="E187" s="105">
        <v>100</v>
      </c>
    </row>
    <row r="188" spans="1:5" x14ac:dyDescent="0.2">
      <c r="A188" s="127" t="s">
        <v>169</v>
      </c>
      <c r="B188" s="127"/>
      <c r="C188" s="119">
        <v>2274003</v>
      </c>
      <c r="D188" s="119">
        <v>2586430.04</v>
      </c>
      <c r="E188" s="120">
        <f>SUM(D188/C188*100)</f>
        <v>113.73907774088249</v>
      </c>
    </row>
    <row r="189" spans="1:5" x14ac:dyDescent="0.2">
      <c r="A189" s="128" t="s">
        <v>170</v>
      </c>
      <c r="B189" s="128"/>
      <c r="C189" s="123">
        <v>2274003</v>
      </c>
      <c r="D189" s="123">
        <v>2586430.04</v>
      </c>
      <c r="E189" s="124">
        <f>SUM(D189/C189*100)</f>
        <v>113.73907774088249</v>
      </c>
    </row>
    <row r="190" spans="1:5" x14ac:dyDescent="0.2">
      <c r="A190" s="98" t="s">
        <v>28</v>
      </c>
      <c r="B190" s="98" t="s">
        <v>29</v>
      </c>
      <c r="C190" s="79">
        <v>120000</v>
      </c>
      <c r="D190" s="79">
        <v>351755.35</v>
      </c>
      <c r="E190" s="125">
        <f>SUM(D190/C190*100)</f>
        <v>293.12945833333333</v>
      </c>
    </row>
    <row r="191" spans="1:5" x14ac:dyDescent="0.2">
      <c r="A191" s="80" t="s">
        <v>30</v>
      </c>
      <c r="B191" s="81" t="s">
        <v>31</v>
      </c>
      <c r="C191" s="80" t="s">
        <v>14</v>
      </c>
      <c r="D191" s="82">
        <v>112096.44</v>
      </c>
      <c r="E191" s="126"/>
    </row>
    <row r="192" spans="1:5" x14ac:dyDescent="0.2">
      <c r="A192" s="80" t="s">
        <v>32</v>
      </c>
      <c r="B192" s="81" t="s">
        <v>33</v>
      </c>
      <c r="C192" s="80" t="s">
        <v>14</v>
      </c>
      <c r="D192" s="82">
        <v>231162.91</v>
      </c>
      <c r="E192" s="126"/>
    </row>
    <row r="193" spans="1:5" x14ac:dyDescent="0.2">
      <c r="A193" s="80" t="s">
        <v>34</v>
      </c>
      <c r="B193" s="81" t="s">
        <v>35</v>
      </c>
      <c r="C193" s="80" t="s">
        <v>14</v>
      </c>
      <c r="D193" s="82">
        <v>8496</v>
      </c>
      <c r="E193" s="126"/>
    </row>
    <row r="194" spans="1:5" x14ac:dyDescent="0.2">
      <c r="A194" s="98" t="s">
        <v>38</v>
      </c>
      <c r="B194" s="98" t="s">
        <v>39</v>
      </c>
      <c r="C194" s="79">
        <v>710447</v>
      </c>
      <c r="D194" s="79">
        <v>708741.97</v>
      </c>
      <c r="E194" s="125">
        <f>SUM(D194/C194*100)</f>
        <v>99.760006024376196</v>
      </c>
    </row>
    <row r="195" spans="1:5" x14ac:dyDescent="0.2">
      <c r="A195" s="80" t="s">
        <v>40</v>
      </c>
      <c r="B195" s="81" t="s">
        <v>41</v>
      </c>
      <c r="C195" s="80" t="s">
        <v>14</v>
      </c>
      <c r="D195" s="82">
        <v>268734.8</v>
      </c>
      <c r="E195" s="126"/>
    </row>
    <row r="196" spans="1:5" x14ac:dyDescent="0.2">
      <c r="A196" s="80" t="s">
        <v>42</v>
      </c>
      <c r="B196" s="81" t="s">
        <v>43</v>
      </c>
      <c r="C196" s="80" t="s">
        <v>14</v>
      </c>
      <c r="D196" s="82">
        <v>3225.66</v>
      </c>
      <c r="E196" s="126"/>
    </row>
    <row r="197" spans="1:5" x14ac:dyDescent="0.2">
      <c r="A197" s="80" t="s">
        <v>44</v>
      </c>
      <c r="B197" s="81" t="s">
        <v>45</v>
      </c>
      <c r="C197" s="80" t="s">
        <v>14</v>
      </c>
      <c r="D197" s="82">
        <v>357677.23</v>
      </c>
      <c r="E197" s="126"/>
    </row>
    <row r="198" spans="1:5" x14ac:dyDescent="0.2">
      <c r="A198" s="80" t="s">
        <v>46</v>
      </c>
      <c r="B198" s="81" t="s">
        <v>47</v>
      </c>
      <c r="C198" s="80" t="s">
        <v>14</v>
      </c>
      <c r="D198" s="82">
        <v>45965.86</v>
      </c>
      <c r="E198" s="126"/>
    </row>
    <row r="199" spans="1:5" x14ac:dyDescent="0.2">
      <c r="A199" s="80" t="s">
        <v>48</v>
      </c>
      <c r="B199" s="81" t="s">
        <v>49</v>
      </c>
      <c r="C199" s="80" t="s">
        <v>14</v>
      </c>
      <c r="D199" s="82">
        <v>28067.919999999998</v>
      </c>
      <c r="E199" s="126"/>
    </row>
    <row r="200" spans="1:5" x14ac:dyDescent="0.2">
      <c r="A200" s="80" t="s">
        <v>50</v>
      </c>
      <c r="B200" s="81" t="s">
        <v>51</v>
      </c>
      <c r="C200" s="80" t="s">
        <v>14</v>
      </c>
      <c r="D200" s="82">
        <v>5070.5</v>
      </c>
      <c r="E200" s="126"/>
    </row>
    <row r="201" spans="1:5" x14ac:dyDescent="0.2">
      <c r="A201" s="98" t="s">
        <v>52</v>
      </c>
      <c r="B201" s="98" t="s">
        <v>53</v>
      </c>
      <c r="C201" s="79">
        <v>814745</v>
      </c>
      <c r="D201" s="79">
        <v>893426.79</v>
      </c>
      <c r="E201" s="125">
        <f>SUM(D201/C201*100)</f>
        <v>109.65722894893494</v>
      </c>
    </row>
    <row r="202" spans="1:5" x14ac:dyDescent="0.2">
      <c r="A202" s="80" t="s">
        <v>54</v>
      </c>
      <c r="B202" s="81" t="s">
        <v>55</v>
      </c>
      <c r="C202" s="80" t="s">
        <v>14</v>
      </c>
      <c r="D202" s="82">
        <v>294295.01</v>
      </c>
      <c r="E202" s="126"/>
    </row>
    <row r="203" spans="1:5" x14ac:dyDescent="0.2">
      <c r="A203" s="80" t="s">
        <v>56</v>
      </c>
      <c r="B203" s="81" t="s">
        <v>57</v>
      </c>
      <c r="C203" s="80" t="s">
        <v>14</v>
      </c>
      <c r="D203" s="82">
        <v>222677.64</v>
      </c>
      <c r="E203" s="126"/>
    </row>
    <row r="204" spans="1:5" x14ac:dyDescent="0.2">
      <c r="A204" s="80" t="s">
        <v>60</v>
      </c>
      <c r="B204" s="81" t="s">
        <v>61</v>
      </c>
      <c r="C204" s="80" t="s">
        <v>14</v>
      </c>
      <c r="D204" s="82">
        <v>136637.20000000001</v>
      </c>
      <c r="E204" s="126"/>
    </row>
    <row r="205" spans="1:5" x14ac:dyDescent="0.2">
      <c r="A205" s="80" t="s">
        <v>62</v>
      </c>
      <c r="B205" s="81" t="s">
        <v>63</v>
      </c>
      <c r="C205" s="80" t="s">
        <v>14</v>
      </c>
      <c r="D205" s="82">
        <v>30996.99</v>
      </c>
      <c r="E205" s="126"/>
    </row>
    <row r="206" spans="1:5" x14ac:dyDescent="0.2">
      <c r="A206" s="80" t="s">
        <v>64</v>
      </c>
      <c r="B206" s="81" t="s">
        <v>65</v>
      </c>
      <c r="C206" s="80" t="s">
        <v>14</v>
      </c>
      <c r="D206" s="82">
        <v>67137.5</v>
      </c>
      <c r="E206" s="126"/>
    </row>
    <row r="207" spans="1:5" x14ac:dyDescent="0.2">
      <c r="A207" s="80" t="s">
        <v>66</v>
      </c>
      <c r="B207" s="81" t="s">
        <v>67</v>
      </c>
      <c r="C207" s="80" t="s">
        <v>14</v>
      </c>
      <c r="D207" s="82">
        <v>46938</v>
      </c>
      <c r="E207" s="126"/>
    </row>
    <row r="208" spans="1:5" x14ac:dyDescent="0.2">
      <c r="A208" s="80" t="s">
        <v>68</v>
      </c>
      <c r="B208" s="81" t="s">
        <v>69</v>
      </c>
      <c r="C208" s="80" t="s">
        <v>14</v>
      </c>
      <c r="D208" s="82">
        <v>34925</v>
      </c>
      <c r="E208" s="126"/>
    </row>
    <row r="209" spans="1:5" x14ac:dyDescent="0.2">
      <c r="A209" s="80" t="s">
        <v>70</v>
      </c>
      <c r="B209" s="81" t="s">
        <v>71</v>
      </c>
      <c r="C209" s="80" t="s">
        <v>14</v>
      </c>
      <c r="D209" s="82">
        <v>59819.45</v>
      </c>
      <c r="E209" s="126"/>
    </row>
    <row r="210" spans="1:5" x14ac:dyDescent="0.2">
      <c r="A210" s="98" t="s">
        <v>75</v>
      </c>
      <c r="B210" s="98" t="s">
        <v>76</v>
      </c>
      <c r="C210" s="79">
        <v>49128</v>
      </c>
      <c r="D210" s="79">
        <v>49164.21</v>
      </c>
      <c r="E210" s="125">
        <f>SUM(D210/C210*100)</f>
        <v>100.07370542256962</v>
      </c>
    </row>
    <row r="211" spans="1:5" x14ac:dyDescent="0.2">
      <c r="A211" s="80" t="s">
        <v>77</v>
      </c>
      <c r="B211" s="81" t="s">
        <v>78</v>
      </c>
      <c r="C211" s="80" t="s">
        <v>14</v>
      </c>
      <c r="D211" s="82">
        <v>19281.39</v>
      </c>
      <c r="E211" s="126"/>
    </row>
    <row r="212" spans="1:5" x14ac:dyDescent="0.2">
      <c r="A212" s="80" t="s">
        <v>79</v>
      </c>
      <c r="B212" s="81" t="s">
        <v>80</v>
      </c>
      <c r="C212" s="80" t="s">
        <v>14</v>
      </c>
      <c r="D212" s="82">
        <v>12173.51</v>
      </c>
      <c r="E212" s="126"/>
    </row>
    <row r="213" spans="1:5" x14ac:dyDescent="0.2">
      <c r="A213" s="80" t="s">
        <v>81</v>
      </c>
      <c r="B213" s="81" t="s">
        <v>82</v>
      </c>
      <c r="C213" s="80" t="s">
        <v>14</v>
      </c>
      <c r="D213" s="82">
        <v>16068.75</v>
      </c>
      <c r="E213" s="126"/>
    </row>
    <row r="214" spans="1:5" x14ac:dyDescent="0.2">
      <c r="A214" s="80" t="s">
        <v>87</v>
      </c>
      <c r="B214" s="81" t="s">
        <v>76</v>
      </c>
      <c r="C214" s="80" t="s">
        <v>14</v>
      </c>
      <c r="D214" s="82">
        <v>1640.56</v>
      </c>
      <c r="E214" s="126"/>
    </row>
    <row r="215" spans="1:5" x14ac:dyDescent="0.2">
      <c r="A215" s="98" t="s">
        <v>93</v>
      </c>
      <c r="B215" s="98" t="s">
        <v>94</v>
      </c>
      <c r="C215" s="79">
        <v>16700</v>
      </c>
      <c r="D215" s="79">
        <v>20358.72</v>
      </c>
      <c r="E215" s="125">
        <f>SUM(D215/C215*100)</f>
        <v>121.908502994012</v>
      </c>
    </row>
    <row r="216" spans="1:5" x14ac:dyDescent="0.2">
      <c r="A216" s="80" t="s">
        <v>95</v>
      </c>
      <c r="B216" s="81" t="s">
        <v>96</v>
      </c>
      <c r="C216" s="80" t="s">
        <v>14</v>
      </c>
      <c r="D216" s="82">
        <v>6917.91</v>
      </c>
      <c r="E216" s="126"/>
    </row>
    <row r="217" spans="1:5" x14ac:dyDescent="0.2">
      <c r="A217" s="80" t="s">
        <v>101</v>
      </c>
      <c r="B217" s="81" t="s">
        <v>102</v>
      </c>
      <c r="C217" s="80" t="s">
        <v>14</v>
      </c>
      <c r="D217" s="82">
        <v>13440.81</v>
      </c>
      <c r="E217" s="126"/>
    </row>
    <row r="218" spans="1:5" x14ac:dyDescent="0.2">
      <c r="A218" s="98" t="s">
        <v>133</v>
      </c>
      <c r="B218" s="98" t="s">
        <v>134</v>
      </c>
      <c r="C218" s="79">
        <v>256733</v>
      </c>
      <c r="D218" s="79">
        <v>258207.24</v>
      </c>
      <c r="E218" s="125">
        <f>SUM(D218/C218*100)</f>
        <v>100.57423081567232</v>
      </c>
    </row>
    <row r="219" spans="1:5" x14ac:dyDescent="0.2">
      <c r="A219" s="80" t="s">
        <v>135</v>
      </c>
      <c r="B219" s="81" t="s">
        <v>136</v>
      </c>
      <c r="C219" s="80" t="s">
        <v>14</v>
      </c>
      <c r="D219" s="82">
        <v>254207.24</v>
      </c>
      <c r="E219" s="126"/>
    </row>
    <row r="220" spans="1:5" x14ac:dyDescent="0.2">
      <c r="A220" s="80" t="s">
        <v>171</v>
      </c>
      <c r="B220" s="81" t="s">
        <v>172</v>
      </c>
      <c r="C220" s="80" t="s">
        <v>14</v>
      </c>
      <c r="D220" s="82">
        <v>4000</v>
      </c>
      <c r="E220" s="126">
        <v>0</v>
      </c>
    </row>
    <row r="221" spans="1:5" x14ac:dyDescent="0.2">
      <c r="A221" s="98" t="s">
        <v>175</v>
      </c>
      <c r="B221" s="98" t="s">
        <v>176</v>
      </c>
      <c r="C221" s="79">
        <v>306250</v>
      </c>
      <c r="D221" s="79">
        <v>304775.76</v>
      </c>
      <c r="E221" s="125">
        <f>SUM(D221/C221*100)</f>
        <v>99.518615510204086</v>
      </c>
    </row>
    <row r="222" spans="1:5" x14ac:dyDescent="0.2">
      <c r="A222" s="80" t="s">
        <v>177</v>
      </c>
      <c r="B222" s="81" t="s">
        <v>176</v>
      </c>
      <c r="C222" s="80" t="s">
        <v>14</v>
      </c>
      <c r="D222" s="82">
        <v>304775.76</v>
      </c>
      <c r="E222" s="126"/>
    </row>
    <row r="223" spans="1:5" x14ac:dyDescent="0.2">
      <c r="A223" s="127" t="s">
        <v>178</v>
      </c>
      <c r="B223" s="127"/>
      <c r="C223" s="119">
        <v>3454196.5</v>
      </c>
      <c r="D223" s="119">
        <v>3382581.98</v>
      </c>
      <c r="E223" s="120">
        <f>SUM(D223/C223*100)</f>
        <v>97.926738678589942</v>
      </c>
    </row>
    <row r="224" spans="1:5" x14ac:dyDescent="0.2">
      <c r="A224" s="128" t="s">
        <v>749</v>
      </c>
      <c r="B224" s="139"/>
      <c r="C224" s="123">
        <v>2926606.5</v>
      </c>
      <c r="D224" s="123">
        <v>2912316.87</v>
      </c>
      <c r="E224" s="124">
        <f>SUM(D224/C224*100)</f>
        <v>99.511733811839747</v>
      </c>
    </row>
    <row r="225" spans="1:5" x14ac:dyDescent="0.2">
      <c r="A225" s="98" t="s">
        <v>10</v>
      </c>
      <c r="B225" s="98" t="s">
        <v>11</v>
      </c>
      <c r="C225" s="79">
        <v>594365</v>
      </c>
      <c r="D225" s="79">
        <v>614699.41</v>
      </c>
      <c r="E225" s="125">
        <f>SUM(D225/C225*100)</f>
        <v>103.42119909483229</v>
      </c>
    </row>
    <row r="226" spans="1:5" x14ac:dyDescent="0.2">
      <c r="A226" s="80" t="s">
        <v>12</v>
      </c>
      <c r="B226" s="81" t="s">
        <v>13</v>
      </c>
      <c r="C226" s="80" t="s">
        <v>14</v>
      </c>
      <c r="D226" s="82">
        <v>614699.41</v>
      </c>
      <c r="E226" s="126"/>
    </row>
    <row r="227" spans="1:5" x14ac:dyDescent="0.2">
      <c r="A227" s="98" t="s">
        <v>19</v>
      </c>
      <c r="B227" s="98" t="s">
        <v>20</v>
      </c>
      <c r="C227" s="79">
        <v>2500</v>
      </c>
      <c r="D227" s="79">
        <v>23730</v>
      </c>
      <c r="E227" s="125">
        <f>SUM(D227/C227*100)</f>
        <v>949.2</v>
      </c>
    </row>
    <row r="228" spans="1:5" x14ac:dyDescent="0.2">
      <c r="A228" s="80" t="s">
        <v>21</v>
      </c>
      <c r="B228" s="81" t="s">
        <v>20</v>
      </c>
      <c r="C228" s="80" t="s">
        <v>14</v>
      </c>
      <c r="D228" s="82">
        <v>23730</v>
      </c>
      <c r="E228" s="126"/>
    </row>
    <row r="229" spans="1:5" x14ac:dyDescent="0.2">
      <c r="A229" s="98" t="s">
        <v>22</v>
      </c>
      <c r="B229" s="98" t="s">
        <v>23</v>
      </c>
      <c r="C229" s="79">
        <v>99855</v>
      </c>
      <c r="D229" s="79">
        <v>104955.79</v>
      </c>
      <c r="E229" s="125">
        <f>SUM(D229/C229*100)</f>
        <v>105.10819688548393</v>
      </c>
    </row>
    <row r="230" spans="1:5" x14ac:dyDescent="0.2">
      <c r="A230" s="80" t="s">
        <v>24</v>
      </c>
      <c r="B230" s="81" t="s">
        <v>25</v>
      </c>
      <c r="C230" s="80" t="s">
        <v>14</v>
      </c>
      <c r="D230" s="82">
        <v>93425.82</v>
      </c>
      <c r="E230" s="126"/>
    </row>
    <row r="231" spans="1:5" x14ac:dyDescent="0.2">
      <c r="A231" s="80" t="s">
        <v>26</v>
      </c>
      <c r="B231" s="81" t="s">
        <v>27</v>
      </c>
      <c r="C231" s="80" t="s">
        <v>14</v>
      </c>
      <c r="D231" s="82">
        <v>11529.97</v>
      </c>
      <c r="E231" s="126"/>
    </row>
    <row r="232" spans="1:5" x14ac:dyDescent="0.2">
      <c r="A232" s="98" t="s">
        <v>28</v>
      </c>
      <c r="B232" s="98" t="s">
        <v>29</v>
      </c>
      <c r="C232" s="79">
        <v>103100.48</v>
      </c>
      <c r="D232" s="79">
        <v>81509.94</v>
      </c>
      <c r="E232" s="125">
        <f>SUM(D232/C232*100)</f>
        <v>79.058739590737119</v>
      </c>
    </row>
    <row r="233" spans="1:5" x14ac:dyDescent="0.2">
      <c r="A233" s="80" t="s">
        <v>30</v>
      </c>
      <c r="B233" s="81" t="s">
        <v>31</v>
      </c>
      <c r="C233" s="80" t="s">
        <v>14</v>
      </c>
      <c r="D233" s="82">
        <v>57289.37</v>
      </c>
      <c r="E233" s="126"/>
    </row>
    <row r="234" spans="1:5" x14ac:dyDescent="0.2">
      <c r="A234" s="80" t="s">
        <v>32</v>
      </c>
      <c r="B234" s="81" t="s">
        <v>33</v>
      </c>
      <c r="C234" s="80" t="s">
        <v>14</v>
      </c>
      <c r="D234" s="82">
        <v>1265.17</v>
      </c>
      <c r="E234" s="126"/>
    </row>
    <row r="235" spans="1:5" x14ac:dyDescent="0.2">
      <c r="A235" s="80" t="s">
        <v>34</v>
      </c>
      <c r="B235" s="81" t="s">
        <v>35</v>
      </c>
      <c r="C235" s="80" t="s">
        <v>14</v>
      </c>
      <c r="D235" s="82">
        <v>22955.4</v>
      </c>
      <c r="E235" s="126"/>
    </row>
    <row r="236" spans="1:5" x14ac:dyDescent="0.2">
      <c r="A236" s="98" t="s">
        <v>38</v>
      </c>
      <c r="B236" s="98" t="s">
        <v>39</v>
      </c>
      <c r="C236" s="79">
        <v>775760.38</v>
      </c>
      <c r="D236" s="79">
        <v>780363.33</v>
      </c>
      <c r="E236" s="125">
        <f>SUM(D236/C236*100)</f>
        <v>100.59334687858123</v>
      </c>
    </row>
    <row r="237" spans="1:5" x14ac:dyDescent="0.2">
      <c r="A237" s="80" t="s">
        <v>40</v>
      </c>
      <c r="B237" s="81" t="s">
        <v>41</v>
      </c>
      <c r="C237" s="80" t="s">
        <v>14</v>
      </c>
      <c r="D237" s="82">
        <v>14318.55</v>
      </c>
      <c r="E237" s="126"/>
    </row>
    <row r="238" spans="1:5" x14ac:dyDescent="0.2">
      <c r="A238" s="80" t="s">
        <v>42</v>
      </c>
      <c r="B238" s="81" t="s">
        <v>43</v>
      </c>
      <c r="C238" s="80" t="s">
        <v>14</v>
      </c>
      <c r="D238" s="82">
        <v>753378.26</v>
      </c>
      <c r="E238" s="126"/>
    </row>
    <row r="239" spans="1:5" x14ac:dyDescent="0.2">
      <c r="A239" s="80" t="s">
        <v>44</v>
      </c>
      <c r="B239" s="81" t="s">
        <v>45</v>
      </c>
      <c r="C239" s="80" t="s">
        <v>14</v>
      </c>
      <c r="D239" s="82">
        <v>930.33</v>
      </c>
      <c r="E239" s="126"/>
    </row>
    <row r="240" spans="1:5" x14ac:dyDescent="0.2">
      <c r="A240" s="80" t="s">
        <v>46</v>
      </c>
      <c r="B240" s="81" t="s">
        <v>47</v>
      </c>
      <c r="C240" s="80" t="s">
        <v>14</v>
      </c>
      <c r="D240" s="82">
        <v>6271.69</v>
      </c>
      <c r="E240" s="126"/>
    </row>
    <row r="241" spans="1:5" x14ac:dyDescent="0.2">
      <c r="A241" s="80" t="s">
        <v>48</v>
      </c>
      <c r="B241" s="81" t="s">
        <v>49</v>
      </c>
      <c r="C241" s="80" t="s">
        <v>14</v>
      </c>
      <c r="D241" s="82">
        <v>5464.5</v>
      </c>
      <c r="E241" s="126"/>
    </row>
    <row r="242" spans="1:5" x14ac:dyDescent="0.2">
      <c r="A242" s="98" t="s">
        <v>52</v>
      </c>
      <c r="B242" s="98" t="s">
        <v>53</v>
      </c>
      <c r="C242" s="79">
        <v>217360</v>
      </c>
      <c r="D242" s="79">
        <v>172702.94</v>
      </c>
      <c r="E242" s="125">
        <f>SUM(D242/C242*100)</f>
        <v>79.454793890320204</v>
      </c>
    </row>
    <row r="243" spans="1:5" x14ac:dyDescent="0.2">
      <c r="A243" s="80" t="s">
        <v>54</v>
      </c>
      <c r="B243" s="81" t="s">
        <v>55</v>
      </c>
      <c r="C243" s="80" t="s">
        <v>14</v>
      </c>
      <c r="D243" s="82">
        <v>79461</v>
      </c>
      <c r="E243" s="126"/>
    </row>
    <row r="244" spans="1:5" x14ac:dyDescent="0.2">
      <c r="A244" s="80" t="s">
        <v>56</v>
      </c>
      <c r="B244" s="81" t="s">
        <v>57</v>
      </c>
      <c r="C244" s="80" t="s">
        <v>14</v>
      </c>
      <c r="D244" s="82">
        <v>27943.75</v>
      </c>
      <c r="E244" s="126"/>
    </row>
    <row r="245" spans="1:5" x14ac:dyDescent="0.2">
      <c r="A245" s="80" t="s">
        <v>58</v>
      </c>
      <c r="B245" s="81" t="s">
        <v>59</v>
      </c>
      <c r="C245" s="80" t="s">
        <v>14</v>
      </c>
      <c r="D245" s="82">
        <v>5960</v>
      </c>
      <c r="E245" s="126"/>
    </row>
    <row r="246" spans="1:5" x14ac:dyDescent="0.2">
      <c r="A246" s="80" t="s">
        <v>60</v>
      </c>
      <c r="B246" s="81" t="s">
        <v>61</v>
      </c>
      <c r="C246" s="80" t="s">
        <v>14</v>
      </c>
      <c r="D246" s="82">
        <v>136.46</v>
      </c>
      <c r="E246" s="126"/>
    </row>
    <row r="247" spans="1:5" x14ac:dyDescent="0.2">
      <c r="A247" s="80" t="s">
        <v>62</v>
      </c>
      <c r="B247" s="81" t="s">
        <v>63</v>
      </c>
      <c r="C247" s="80" t="s">
        <v>14</v>
      </c>
      <c r="D247" s="82">
        <v>6297.42</v>
      </c>
      <c r="E247" s="126"/>
    </row>
    <row r="248" spans="1:5" x14ac:dyDescent="0.2">
      <c r="A248" s="80" t="s">
        <v>66</v>
      </c>
      <c r="B248" s="81" t="s">
        <v>67</v>
      </c>
      <c r="C248" s="80" t="s">
        <v>14</v>
      </c>
      <c r="D248" s="82">
        <v>45537.81</v>
      </c>
      <c r="E248" s="126"/>
    </row>
    <row r="249" spans="1:5" x14ac:dyDescent="0.2">
      <c r="A249" s="80" t="s">
        <v>68</v>
      </c>
      <c r="B249" s="81" t="s">
        <v>69</v>
      </c>
      <c r="C249" s="80" t="s">
        <v>14</v>
      </c>
      <c r="D249" s="82">
        <v>6418.5</v>
      </c>
      <c r="E249" s="126"/>
    </row>
    <row r="250" spans="1:5" x14ac:dyDescent="0.2">
      <c r="A250" s="80" t="s">
        <v>70</v>
      </c>
      <c r="B250" s="81" t="s">
        <v>71</v>
      </c>
      <c r="C250" s="80" t="s">
        <v>14</v>
      </c>
      <c r="D250" s="82">
        <v>948</v>
      </c>
      <c r="E250" s="126"/>
    </row>
    <row r="251" spans="1:5" x14ac:dyDescent="0.2">
      <c r="A251" s="98" t="s">
        <v>72</v>
      </c>
      <c r="B251" s="98" t="s">
        <v>73</v>
      </c>
      <c r="C251" s="79">
        <v>91369.64</v>
      </c>
      <c r="D251" s="79">
        <v>90768.01</v>
      </c>
      <c r="E251" s="125">
        <f>SUM(D251/C251*100)</f>
        <v>99.341542770662102</v>
      </c>
    </row>
    <row r="252" spans="1:5" x14ac:dyDescent="0.2">
      <c r="A252" s="80" t="s">
        <v>74</v>
      </c>
      <c r="B252" s="81" t="s">
        <v>73</v>
      </c>
      <c r="C252" s="80" t="s">
        <v>14</v>
      </c>
      <c r="D252" s="82">
        <v>90768.01</v>
      </c>
      <c r="E252" s="126"/>
    </row>
    <row r="253" spans="1:5" x14ac:dyDescent="0.2">
      <c r="A253" s="98" t="s">
        <v>75</v>
      </c>
      <c r="B253" s="98" t="s">
        <v>76</v>
      </c>
      <c r="C253" s="79">
        <v>37000</v>
      </c>
      <c r="D253" s="79">
        <v>111845.92</v>
      </c>
      <c r="E253" s="125">
        <f>SUM(D253/C253*100)</f>
        <v>302.28627027027028</v>
      </c>
    </row>
    <row r="254" spans="1:5" x14ac:dyDescent="0.2">
      <c r="A254" s="80" t="s">
        <v>77</v>
      </c>
      <c r="B254" s="81" t="s">
        <v>78</v>
      </c>
      <c r="C254" s="80" t="s">
        <v>14</v>
      </c>
      <c r="D254" s="82">
        <v>23840.34</v>
      </c>
      <c r="E254" s="126"/>
    </row>
    <row r="255" spans="1:5" x14ac:dyDescent="0.2">
      <c r="A255" s="80" t="s">
        <v>79</v>
      </c>
      <c r="B255" s="81" t="s">
        <v>80</v>
      </c>
      <c r="C255" s="80" t="s">
        <v>14</v>
      </c>
      <c r="D255" s="82">
        <v>39467.660000000003</v>
      </c>
      <c r="E255" s="126"/>
    </row>
    <row r="256" spans="1:5" x14ac:dyDescent="0.2">
      <c r="A256" s="80" t="s">
        <v>81</v>
      </c>
      <c r="B256" s="81" t="s">
        <v>82</v>
      </c>
      <c r="C256" s="80" t="s">
        <v>14</v>
      </c>
      <c r="D256" s="82">
        <v>7803.8</v>
      </c>
      <c r="E256" s="126"/>
    </row>
    <row r="257" spans="1:5" x14ac:dyDescent="0.2">
      <c r="A257" s="80" t="s">
        <v>83</v>
      </c>
      <c r="B257" s="81" t="s">
        <v>84</v>
      </c>
      <c r="C257" s="80" t="s">
        <v>14</v>
      </c>
      <c r="D257" s="82">
        <v>40734.120000000003</v>
      </c>
      <c r="E257" s="126"/>
    </row>
    <row r="258" spans="1:5" x14ac:dyDescent="0.2">
      <c r="A258" s="98" t="s">
        <v>93</v>
      </c>
      <c r="B258" s="98" t="s">
        <v>94</v>
      </c>
      <c r="C258" s="79">
        <v>0</v>
      </c>
      <c r="D258" s="79">
        <v>5647.38</v>
      </c>
      <c r="E258" s="125">
        <v>0</v>
      </c>
    </row>
    <row r="259" spans="1:5" x14ac:dyDescent="0.2">
      <c r="A259" s="80" t="s">
        <v>95</v>
      </c>
      <c r="B259" s="81" t="s">
        <v>96</v>
      </c>
      <c r="C259" s="80" t="s">
        <v>14</v>
      </c>
      <c r="D259" s="82">
        <v>5647.38</v>
      </c>
      <c r="E259" s="126"/>
    </row>
    <row r="260" spans="1:5" x14ac:dyDescent="0.2">
      <c r="A260" s="98" t="s">
        <v>108</v>
      </c>
      <c r="B260" s="98" t="s">
        <v>109</v>
      </c>
      <c r="C260" s="79">
        <v>32240</v>
      </c>
      <c r="D260" s="79">
        <v>86180</v>
      </c>
      <c r="E260" s="125">
        <f>SUM(D260/C260*100)</f>
        <v>267.30769230769226</v>
      </c>
    </row>
    <row r="261" spans="1:5" x14ac:dyDescent="0.2">
      <c r="A261" s="80" t="s">
        <v>179</v>
      </c>
      <c r="B261" s="81" t="s">
        <v>180</v>
      </c>
      <c r="C261" s="80" t="s">
        <v>14</v>
      </c>
      <c r="D261" s="82">
        <v>86180</v>
      </c>
      <c r="E261" s="126"/>
    </row>
    <row r="262" spans="1:5" x14ac:dyDescent="0.2">
      <c r="A262" s="98" t="s">
        <v>133</v>
      </c>
      <c r="B262" s="98" t="s">
        <v>134</v>
      </c>
      <c r="C262" s="79">
        <v>115840</v>
      </c>
      <c r="D262" s="79">
        <v>156392.51999999999</v>
      </c>
      <c r="E262" s="125">
        <f>SUM(D262/C262*100)</f>
        <v>135.00735497237568</v>
      </c>
    </row>
    <row r="263" spans="1:5" x14ac:dyDescent="0.2">
      <c r="A263" s="80" t="s">
        <v>135</v>
      </c>
      <c r="B263" s="81" t="s">
        <v>136</v>
      </c>
      <c r="C263" s="80" t="s">
        <v>14</v>
      </c>
      <c r="D263" s="82">
        <v>44938.31</v>
      </c>
      <c r="E263" s="126"/>
    </row>
    <row r="264" spans="1:5" x14ac:dyDescent="0.2">
      <c r="A264" s="80" t="s">
        <v>173</v>
      </c>
      <c r="B264" s="81" t="s">
        <v>174</v>
      </c>
      <c r="C264" s="80" t="s">
        <v>14</v>
      </c>
      <c r="D264" s="82">
        <v>111454.21</v>
      </c>
      <c r="E264" s="126"/>
    </row>
    <row r="265" spans="1:5" x14ac:dyDescent="0.2">
      <c r="A265" s="98" t="s">
        <v>175</v>
      </c>
      <c r="B265" s="98" t="s">
        <v>176</v>
      </c>
      <c r="C265" s="79">
        <v>800000</v>
      </c>
      <c r="D265" s="79">
        <v>626305.63</v>
      </c>
      <c r="E265" s="125">
        <f>SUM(D265/C265*100)</f>
        <v>78.288203749999994</v>
      </c>
    </row>
    <row r="266" spans="1:5" x14ac:dyDescent="0.2">
      <c r="A266" s="80" t="s">
        <v>177</v>
      </c>
      <c r="B266" s="81" t="s">
        <v>176</v>
      </c>
      <c r="C266" s="80" t="s">
        <v>14</v>
      </c>
      <c r="D266" s="82">
        <v>626305.63</v>
      </c>
      <c r="E266" s="126"/>
    </row>
    <row r="267" spans="1:5" ht="25.5" x14ac:dyDescent="0.2">
      <c r="A267" s="98" t="s">
        <v>181</v>
      </c>
      <c r="B267" s="78" t="s">
        <v>182</v>
      </c>
      <c r="C267" s="79">
        <v>57216</v>
      </c>
      <c r="D267" s="79">
        <v>57216</v>
      </c>
      <c r="E267" s="125">
        <f>SUM(D267/C267*100)</f>
        <v>100</v>
      </c>
    </row>
    <row r="268" spans="1:5" x14ac:dyDescent="0.2">
      <c r="A268" s="80" t="s">
        <v>183</v>
      </c>
      <c r="B268" s="81" t="s">
        <v>184</v>
      </c>
      <c r="C268" s="80" t="s">
        <v>14</v>
      </c>
      <c r="D268" s="82">
        <v>57216</v>
      </c>
      <c r="E268" s="126"/>
    </row>
    <row r="269" spans="1:5" x14ac:dyDescent="0.2">
      <c r="A269" s="128" t="s">
        <v>185</v>
      </c>
      <c r="B269" s="128"/>
      <c r="C269" s="123">
        <v>527590</v>
      </c>
      <c r="D269" s="123">
        <v>470265.11</v>
      </c>
      <c r="E269" s="124">
        <f>SUM(D269/C269*100)</f>
        <v>89.134576091283009</v>
      </c>
    </row>
    <row r="270" spans="1:5" x14ac:dyDescent="0.2">
      <c r="A270" s="98" t="s">
        <v>10</v>
      </c>
      <c r="B270" s="98" t="s">
        <v>11</v>
      </c>
      <c r="C270" s="79">
        <v>396910</v>
      </c>
      <c r="D270" s="79">
        <v>347149.89</v>
      </c>
      <c r="E270" s="125">
        <f>SUM(D270/C270*100)</f>
        <v>87.463125141719786</v>
      </c>
    </row>
    <row r="271" spans="1:5" x14ac:dyDescent="0.2">
      <c r="A271" s="80" t="s">
        <v>12</v>
      </c>
      <c r="B271" s="81" t="s">
        <v>13</v>
      </c>
      <c r="C271" s="80" t="s">
        <v>14</v>
      </c>
      <c r="D271" s="82">
        <v>347149.89</v>
      </c>
      <c r="E271" s="126"/>
    </row>
    <row r="272" spans="1:5" x14ac:dyDescent="0.2">
      <c r="A272" s="98" t="s">
        <v>19</v>
      </c>
      <c r="B272" s="98" t="s">
        <v>20</v>
      </c>
      <c r="C272" s="79">
        <v>13750</v>
      </c>
      <c r="D272" s="79">
        <v>18250</v>
      </c>
      <c r="E272" s="125">
        <f>SUM(D272/C272*100)</f>
        <v>132.72727272727275</v>
      </c>
    </row>
    <row r="273" spans="1:5" x14ac:dyDescent="0.2">
      <c r="A273" s="80" t="s">
        <v>21</v>
      </c>
      <c r="B273" s="81" t="s">
        <v>20</v>
      </c>
      <c r="C273" s="80" t="s">
        <v>14</v>
      </c>
      <c r="D273" s="82">
        <v>18250</v>
      </c>
      <c r="E273" s="126"/>
    </row>
    <row r="274" spans="1:5" x14ac:dyDescent="0.2">
      <c r="A274" s="98" t="s">
        <v>22</v>
      </c>
      <c r="B274" s="98" t="s">
        <v>23</v>
      </c>
      <c r="C274" s="79">
        <v>68290</v>
      </c>
      <c r="D274" s="79">
        <v>59710.22</v>
      </c>
      <c r="E274" s="125">
        <f>SUM(D274/C274*100)</f>
        <v>87.436257138673298</v>
      </c>
    </row>
    <row r="275" spans="1:5" x14ac:dyDescent="0.2">
      <c r="A275" s="80" t="s">
        <v>24</v>
      </c>
      <c r="B275" s="81" t="s">
        <v>25</v>
      </c>
      <c r="C275" s="80" t="s">
        <v>14</v>
      </c>
      <c r="D275" s="82">
        <v>53307.839999999997</v>
      </c>
      <c r="E275" s="126"/>
    </row>
    <row r="276" spans="1:5" x14ac:dyDescent="0.2">
      <c r="A276" s="80" t="s">
        <v>26</v>
      </c>
      <c r="B276" s="81" t="s">
        <v>27</v>
      </c>
      <c r="C276" s="80" t="s">
        <v>14</v>
      </c>
      <c r="D276" s="82">
        <v>6402.38</v>
      </c>
      <c r="E276" s="126"/>
    </row>
    <row r="277" spans="1:5" x14ac:dyDescent="0.2">
      <c r="A277" s="98" t="s">
        <v>28</v>
      </c>
      <c r="B277" s="98" t="s">
        <v>29</v>
      </c>
      <c r="C277" s="79">
        <v>13640</v>
      </c>
      <c r="D277" s="79">
        <v>8496.57</v>
      </c>
      <c r="E277" s="125">
        <f>SUM(D277/C277*100)</f>
        <v>62.291568914956009</v>
      </c>
    </row>
    <row r="278" spans="1:5" x14ac:dyDescent="0.2">
      <c r="A278" s="80" t="s">
        <v>32</v>
      </c>
      <c r="B278" s="81" t="s">
        <v>33</v>
      </c>
      <c r="C278" s="80" t="s">
        <v>14</v>
      </c>
      <c r="D278" s="82">
        <v>8496.57</v>
      </c>
      <c r="E278" s="126"/>
    </row>
    <row r="279" spans="1:5" x14ac:dyDescent="0.2">
      <c r="A279" s="98" t="s">
        <v>52</v>
      </c>
      <c r="B279" s="98" t="s">
        <v>53</v>
      </c>
      <c r="C279" s="79">
        <v>25250</v>
      </c>
      <c r="D279" s="79">
        <v>36325.879999999997</v>
      </c>
      <c r="E279" s="125">
        <f>SUM(D279/C279*100)</f>
        <v>143.86487128712869</v>
      </c>
    </row>
    <row r="280" spans="1:5" x14ac:dyDescent="0.2">
      <c r="A280" s="80" t="s">
        <v>66</v>
      </c>
      <c r="B280" s="81" t="s">
        <v>67</v>
      </c>
      <c r="C280" s="80" t="s">
        <v>14</v>
      </c>
      <c r="D280" s="82">
        <v>26225.88</v>
      </c>
      <c r="E280" s="126"/>
    </row>
    <row r="281" spans="1:5" x14ac:dyDescent="0.2">
      <c r="A281" s="80" t="s">
        <v>70</v>
      </c>
      <c r="B281" s="81" t="s">
        <v>71</v>
      </c>
      <c r="C281" s="80" t="s">
        <v>14</v>
      </c>
      <c r="D281" s="82">
        <v>10100</v>
      </c>
      <c r="E281" s="126"/>
    </row>
    <row r="282" spans="1:5" x14ac:dyDescent="0.2">
      <c r="A282" s="98" t="s">
        <v>75</v>
      </c>
      <c r="B282" s="98" t="s">
        <v>76</v>
      </c>
      <c r="C282" s="79">
        <v>9750</v>
      </c>
      <c r="D282" s="79">
        <v>332.55</v>
      </c>
      <c r="E282" s="125">
        <f>SUM(D282/C282*100)</f>
        <v>3.410769230769231</v>
      </c>
    </row>
    <row r="283" spans="1:5" x14ac:dyDescent="0.2">
      <c r="A283" s="80" t="s">
        <v>77</v>
      </c>
      <c r="B283" s="81" t="s">
        <v>78</v>
      </c>
      <c r="C283" s="80" t="s">
        <v>14</v>
      </c>
      <c r="D283" s="82">
        <v>332.55</v>
      </c>
      <c r="E283" s="126"/>
    </row>
    <row r="284" spans="1:5" x14ac:dyDescent="0.2">
      <c r="A284" s="127" t="s">
        <v>186</v>
      </c>
      <c r="B284" s="127"/>
      <c r="C284" s="119">
        <v>609372</v>
      </c>
      <c r="D284" s="119">
        <v>516250</v>
      </c>
      <c r="E284" s="120">
        <f>SUM(D284/C284*100)</f>
        <v>84.718365792980308</v>
      </c>
    </row>
    <row r="285" spans="1:5" x14ac:dyDescent="0.2">
      <c r="A285" s="128" t="s">
        <v>187</v>
      </c>
      <c r="B285" s="128"/>
      <c r="C285" s="123">
        <v>550000</v>
      </c>
      <c r="D285" s="123">
        <v>460450</v>
      </c>
      <c r="E285" s="124">
        <f>SUM(D285/C285*100)</f>
        <v>83.718181818181819</v>
      </c>
    </row>
    <row r="286" spans="1:5" x14ac:dyDescent="0.2">
      <c r="A286" s="98" t="s">
        <v>108</v>
      </c>
      <c r="B286" s="98" t="s">
        <v>109</v>
      </c>
      <c r="C286" s="79">
        <v>550000</v>
      </c>
      <c r="D286" s="79">
        <v>460450</v>
      </c>
      <c r="E286" s="125">
        <f>SUM(D286/C286*100)</f>
        <v>83.718181818181819</v>
      </c>
    </row>
    <row r="287" spans="1:5" x14ac:dyDescent="0.2">
      <c r="A287" s="80" t="s">
        <v>179</v>
      </c>
      <c r="B287" s="81" t="s">
        <v>180</v>
      </c>
      <c r="C287" s="80" t="s">
        <v>14</v>
      </c>
      <c r="D287" s="82">
        <v>460450</v>
      </c>
      <c r="E287" s="126"/>
    </row>
    <row r="288" spans="1:5" x14ac:dyDescent="0.2">
      <c r="A288" s="128" t="s">
        <v>188</v>
      </c>
      <c r="B288" s="128"/>
      <c r="C288" s="123">
        <v>59372</v>
      </c>
      <c r="D288" s="123">
        <v>55800</v>
      </c>
      <c r="E288" s="124">
        <f>SUM(D288/C288*100)</f>
        <v>93.983696018325134</v>
      </c>
    </row>
    <row r="289" spans="1:5" x14ac:dyDescent="0.2">
      <c r="A289" s="98" t="s">
        <v>108</v>
      </c>
      <c r="B289" s="98" t="s">
        <v>109</v>
      </c>
      <c r="C289" s="79">
        <v>59372</v>
      </c>
      <c r="D289" s="79">
        <v>55800</v>
      </c>
      <c r="E289" s="125">
        <f>SUM(D289/C289*100)</f>
        <v>93.983696018325134</v>
      </c>
    </row>
    <row r="290" spans="1:5" x14ac:dyDescent="0.2">
      <c r="A290" s="80" t="s">
        <v>110</v>
      </c>
      <c r="B290" s="81" t="s">
        <v>111</v>
      </c>
      <c r="C290" s="80" t="s">
        <v>14</v>
      </c>
      <c r="D290" s="82">
        <v>55800</v>
      </c>
      <c r="E290" s="126"/>
    </row>
    <row r="291" spans="1:5" x14ac:dyDescent="0.2">
      <c r="A291" s="96" t="s">
        <v>189</v>
      </c>
      <c r="B291" s="96"/>
      <c r="C291" s="97">
        <v>9334300</v>
      </c>
      <c r="D291" s="97">
        <v>9441492.1600000001</v>
      </c>
      <c r="E291" s="116">
        <f>SUM(D291/C291*100)</f>
        <v>101.14836849040636</v>
      </c>
    </row>
    <row r="292" spans="1:5" x14ac:dyDescent="0.2">
      <c r="A292" s="103" t="s">
        <v>415</v>
      </c>
      <c r="B292" s="103"/>
      <c r="C292" s="104">
        <v>5319000</v>
      </c>
      <c r="D292" s="104">
        <v>5319000.04</v>
      </c>
      <c r="E292" s="105">
        <v>100.00000075202107</v>
      </c>
    </row>
    <row r="293" spans="1:5" x14ac:dyDescent="0.2">
      <c r="A293" s="103" t="s">
        <v>417</v>
      </c>
      <c r="B293" s="103"/>
      <c r="C293" s="104">
        <v>3155300</v>
      </c>
      <c r="D293" s="104">
        <v>3268227.26</v>
      </c>
      <c r="E293" s="105">
        <v>103.57897062086012</v>
      </c>
    </row>
    <row r="294" spans="1:5" x14ac:dyDescent="0.2">
      <c r="A294" s="103" t="s">
        <v>428</v>
      </c>
      <c r="B294" s="103"/>
      <c r="C294" s="104">
        <v>850000</v>
      </c>
      <c r="D294" s="104">
        <v>824897.86</v>
      </c>
      <c r="E294" s="105">
        <v>97.046807058823532</v>
      </c>
    </row>
    <row r="295" spans="1:5" x14ac:dyDescent="0.2">
      <c r="A295" s="103" t="s">
        <v>433</v>
      </c>
      <c r="B295" s="103"/>
      <c r="C295" s="104">
        <v>10000</v>
      </c>
      <c r="D295" s="104">
        <v>29367</v>
      </c>
      <c r="E295" s="105">
        <v>293.67</v>
      </c>
    </row>
    <row r="296" spans="1:5" x14ac:dyDescent="0.2">
      <c r="A296" s="127" t="s">
        <v>190</v>
      </c>
      <c r="B296" s="127"/>
      <c r="C296" s="119">
        <v>9334300</v>
      </c>
      <c r="D296" s="119">
        <v>9441492.1600000001</v>
      </c>
      <c r="E296" s="120">
        <f>SUM(D296/C296*100)</f>
        <v>101.14836849040636</v>
      </c>
    </row>
    <row r="297" spans="1:5" x14ac:dyDescent="0.2">
      <c r="A297" s="128" t="s">
        <v>191</v>
      </c>
      <c r="B297" s="128"/>
      <c r="C297" s="123">
        <v>9334300</v>
      </c>
      <c r="D297" s="123">
        <v>9441492.1600000001</v>
      </c>
      <c r="E297" s="124">
        <f>SUM(D297/C297*100)</f>
        <v>101.14836849040636</v>
      </c>
    </row>
    <row r="298" spans="1:5" x14ac:dyDescent="0.2">
      <c r="A298" s="98" t="s">
        <v>10</v>
      </c>
      <c r="B298" s="98" t="s">
        <v>11</v>
      </c>
      <c r="C298" s="79">
        <v>6035000</v>
      </c>
      <c r="D298" s="79">
        <v>6106698.8700000001</v>
      </c>
      <c r="E298" s="125">
        <f>SUM(D298/C298*100)</f>
        <v>101.18805086992543</v>
      </c>
    </row>
    <row r="299" spans="1:5" x14ac:dyDescent="0.2">
      <c r="A299" s="80" t="s">
        <v>12</v>
      </c>
      <c r="B299" s="81" t="s">
        <v>13</v>
      </c>
      <c r="C299" s="80" t="s">
        <v>14</v>
      </c>
      <c r="D299" s="82">
        <v>6106698.8700000001</v>
      </c>
      <c r="E299" s="126"/>
    </row>
    <row r="300" spans="1:5" x14ac:dyDescent="0.2">
      <c r="A300" s="98" t="s">
        <v>19</v>
      </c>
      <c r="B300" s="98" t="s">
        <v>20</v>
      </c>
      <c r="C300" s="79">
        <v>122750</v>
      </c>
      <c r="D300" s="79">
        <v>114000</v>
      </c>
      <c r="E300" s="125">
        <f>SUM(D300/C300*100)</f>
        <v>92.871690427698567</v>
      </c>
    </row>
    <row r="301" spans="1:5" x14ac:dyDescent="0.2">
      <c r="A301" s="80" t="s">
        <v>21</v>
      </c>
      <c r="B301" s="81" t="s">
        <v>20</v>
      </c>
      <c r="C301" s="80" t="s">
        <v>14</v>
      </c>
      <c r="D301" s="82">
        <v>114000</v>
      </c>
      <c r="E301" s="126"/>
    </row>
    <row r="302" spans="1:5" x14ac:dyDescent="0.2">
      <c r="A302" s="98" t="s">
        <v>22</v>
      </c>
      <c r="B302" s="98" t="s">
        <v>23</v>
      </c>
      <c r="C302" s="79">
        <v>1004020</v>
      </c>
      <c r="D302" s="79">
        <v>1045797.71</v>
      </c>
      <c r="E302" s="125">
        <f>SUM(D302/C302*100)</f>
        <v>104.16104360470906</v>
      </c>
    </row>
    <row r="303" spans="1:5" x14ac:dyDescent="0.2">
      <c r="A303" s="80" t="s">
        <v>24</v>
      </c>
      <c r="B303" s="81" t="s">
        <v>25</v>
      </c>
      <c r="C303" s="80" t="s">
        <v>14</v>
      </c>
      <c r="D303" s="82">
        <v>942434.05</v>
      </c>
      <c r="E303" s="126"/>
    </row>
    <row r="304" spans="1:5" x14ac:dyDescent="0.2">
      <c r="A304" s="80" t="s">
        <v>26</v>
      </c>
      <c r="B304" s="81" t="s">
        <v>27</v>
      </c>
      <c r="C304" s="80" t="s">
        <v>14</v>
      </c>
      <c r="D304" s="82">
        <v>103363.66</v>
      </c>
      <c r="E304" s="126"/>
    </row>
    <row r="305" spans="1:5" x14ac:dyDescent="0.2">
      <c r="A305" s="98" t="s">
        <v>28</v>
      </c>
      <c r="B305" s="98" t="s">
        <v>29</v>
      </c>
      <c r="C305" s="79">
        <v>105230</v>
      </c>
      <c r="D305" s="79">
        <v>113863.51</v>
      </c>
      <c r="E305" s="125">
        <f>SUM(D305/C305*100)</f>
        <v>108.20441889195097</v>
      </c>
    </row>
    <row r="306" spans="1:5" x14ac:dyDescent="0.2">
      <c r="A306" s="80" t="s">
        <v>30</v>
      </c>
      <c r="B306" s="81" t="s">
        <v>31</v>
      </c>
      <c r="C306" s="80" t="s">
        <v>14</v>
      </c>
      <c r="D306" s="82">
        <v>16141.08</v>
      </c>
      <c r="E306" s="126"/>
    </row>
    <row r="307" spans="1:5" x14ac:dyDescent="0.2">
      <c r="A307" s="80" t="s">
        <v>32</v>
      </c>
      <c r="B307" s="81" t="s">
        <v>33</v>
      </c>
      <c r="C307" s="80" t="s">
        <v>14</v>
      </c>
      <c r="D307" s="82">
        <v>81186</v>
      </c>
      <c r="E307" s="126"/>
    </row>
    <row r="308" spans="1:5" x14ac:dyDescent="0.2">
      <c r="A308" s="80" t="s">
        <v>34</v>
      </c>
      <c r="B308" s="81" t="s">
        <v>35</v>
      </c>
      <c r="C308" s="80" t="s">
        <v>14</v>
      </c>
      <c r="D308" s="82">
        <v>16536.43</v>
      </c>
      <c r="E308" s="126"/>
    </row>
    <row r="309" spans="1:5" x14ac:dyDescent="0.2">
      <c r="A309" s="98" t="s">
        <v>38</v>
      </c>
      <c r="B309" s="98" t="s">
        <v>39</v>
      </c>
      <c r="C309" s="79">
        <v>1299000</v>
      </c>
      <c r="D309" s="79">
        <v>1307645.0900000001</v>
      </c>
      <c r="E309" s="125">
        <f>SUM(D309/C309*100)</f>
        <v>100.66551886066206</v>
      </c>
    </row>
    <row r="310" spans="1:5" x14ac:dyDescent="0.2">
      <c r="A310" s="80" t="s">
        <v>40</v>
      </c>
      <c r="B310" s="81" t="s">
        <v>41</v>
      </c>
      <c r="C310" s="80" t="s">
        <v>14</v>
      </c>
      <c r="D310" s="82">
        <v>153237.29</v>
      </c>
      <c r="E310" s="126"/>
    </row>
    <row r="311" spans="1:5" x14ac:dyDescent="0.2">
      <c r="A311" s="80" t="s">
        <v>42</v>
      </c>
      <c r="B311" s="81" t="s">
        <v>43</v>
      </c>
      <c r="C311" s="80" t="s">
        <v>14</v>
      </c>
      <c r="D311" s="82">
        <v>870125.78</v>
      </c>
      <c r="E311" s="126"/>
    </row>
    <row r="312" spans="1:5" x14ac:dyDescent="0.2">
      <c r="A312" s="80" t="s">
        <v>44</v>
      </c>
      <c r="B312" s="81" t="s">
        <v>45</v>
      </c>
      <c r="C312" s="80" t="s">
        <v>14</v>
      </c>
      <c r="D312" s="82">
        <v>197682.63</v>
      </c>
      <c r="E312" s="126"/>
    </row>
    <row r="313" spans="1:5" x14ac:dyDescent="0.2">
      <c r="A313" s="80" t="s">
        <v>46</v>
      </c>
      <c r="B313" s="81" t="s">
        <v>47</v>
      </c>
      <c r="C313" s="80" t="s">
        <v>14</v>
      </c>
      <c r="D313" s="82">
        <v>56654.89</v>
      </c>
      <c r="E313" s="126"/>
    </row>
    <row r="314" spans="1:5" x14ac:dyDescent="0.2">
      <c r="A314" s="80" t="s">
        <v>48</v>
      </c>
      <c r="B314" s="81" t="s">
        <v>49</v>
      </c>
      <c r="C314" s="80" t="s">
        <v>14</v>
      </c>
      <c r="D314" s="82">
        <v>12950.35</v>
      </c>
      <c r="E314" s="126"/>
    </row>
    <row r="315" spans="1:5" x14ac:dyDescent="0.2">
      <c r="A315" s="80" t="s">
        <v>50</v>
      </c>
      <c r="B315" s="81" t="s">
        <v>51</v>
      </c>
      <c r="C315" s="80" t="s">
        <v>14</v>
      </c>
      <c r="D315" s="82">
        <v>16994.150000000001</v>
      </c>
      <c r="E315" s="126"/>
    </row>
    <row r="316" spans="1:5" x14ac:dyDescent="0.2">
      <c r="A316" s="98" t="s">
        <v>52</v>
      </c>
      <c r="B316" s="98" t="s">
        <v>53</v>
      </c>
      <c r="C316" s="79">
        <v>493500</v>
      </c>
      <c r="D316" s="79">
        <v>456204.04</v>
      </c>
      <c r="E316" s="125">
        <f>SUM(D316/C316*100)</f>
        <v>92.442561296859154</v>
      </c>
    </row>
    <row r="317" spans="1:5" x14ac:dyDescent="0.2">
      <c r="A317" s="80" t="s">
        <v>54</v>
      </c>
      <c r="B317" s="81" t="s">
        <v>55</v>
      </c>
      <c r="C317" s="80" t="s">
        <v>14</v>
      </c>
      <c r="D317" s="82">
        <v>40512.11</v>
      </c>
      <c r="E317" s="126"/>
    </row>
    <row r="318" spans="1:5" x14ac:dyDescent="0.2">
      <c r="A318" s="80" t="s">
        <v>56</v>
      </c>
      <c r="B318" s="81" t="s">
        <v>57</v>
      </c>
      <c r="C318" s="80" t="s">
        <v>14</v>
      </c>
      <c r="D318" s="82">
        <v>17453.77</v>
      </c>
      <c r="E318" s="126"/>
    </row>
    <row r="319" spans="1:5" x14ac:dyDescent="0.2">
      <c r="A319" s="80" t="s">
        <v>58</v>
      </c>
      <c r="B319" s="81" t="s">
        <v>59</v>
      </c>
      <c r="C319" s="80" t="s">
        <v>14</v>
      </c>
      <c r="D319" s="82">
        <v>4881.88</v>
      </c>
      <c r="E319" s="126"/>
    </row>
    <row r="320" spans="1:5" x14ac:dyDescent="0.2">
      <c r="A320" s="80" t="s">
        <v>60</v>
      </c>
      <c r="B320" s="81" t="s">
        <v>61</v>
      </c>
      <c r="C320" s="80" t="s">
        <v>14</v>
      </c>
      <c r="D320" s="82">
        <v>101319.8</v>
      </c>
      <c r="E320" s="126"/>
    </row>
    <row r="321" spans="1:5" x14ac:dyDescent="0.2">
      <c r="A321" s="80" t="s">
        <v>62</v>
      </c>
      <c r="B321" s="81" t="s">
        <v>63</v>
      </c>
      <c r="C321" s="80" t="s">
        <v>14</v>
      </c>
      <c r="D321" s="82">
        <v>165000</v>
      </c>
      <c r="E321" s="126"/>
    </row>
    <row r="322" spans="1:5" x14ac:dyDescent="0.2">
      <c r="A322" s="80" t="s">
        <v>64</v>
      </c>
      <c r="B322" s="81" t="s">
        <v>65</v>
      </c>
      <c r="C322" s="80" t="s">
        <v>14</v>
      </c>
      <c r="D322" s="82">
        <v>55166</v>
      </c>
      <c r="E322" s="126"/>
    </row>
    <row r="323" spans="1:5" x14ac:dyDescent="0.2">
      <c r="A323" s="80" t="s">
        <v>66</v>
      </c>
      <c r="B323" s="81" t="s">
        <v>67</v>
      </c>
      <c r="C323" s="80" t="s">
        <v>14</v>
      </c>
      <c r="D323" s="82">
        <v>11039.16</v>
      </c>
      <c r="E323" s="126"/>
    </row>
    <row r="324" spans="1:5" x14ac:dyDescent="0.2">
      <c r="A324" s="80" t="s">
        <v>68</v>
      </c>
      <c r="B324" s="81" t="s">
        <v>69</v>
      </c>
      <c r="C324" s="80" t="s">
        <v>14</v>
      </c>
      <c r="D324" s="82">
        <v>53216.02</v>
      </c>
      <c r="E324" s="126"/>
    </row>
    <row r="325" spans="1:5" x14ac:dyDescent="0.2">
      <c r="A325" s="80" t="s">
        <v>70</v>
      </c>
      <c r="B325" s="81" t="s">
        <v>71</v>
      </c>
      <c r="C325" s="80" t="s">
        <v>14</v>
      </c>
      <c r="D325" s="82">
        <v>7615.3</v>
      </c>
      <c r="E325" s="126"/>
    </row>
    <row r="326" spans="1:5" x14ac:dyDescent="0.2">
      <c r="A326" s="98" t="s">
        <v>72</v>
      </c>
      <c r="B326" s="98" t="s">
        <v>73</v>
      </c>
      <c r="C326" s="79">
        <v>24000</v>
      </c>
      <c r="D326" s="79">
        <v>19977.86</v>
      </c>
      <c r="E326" s="125">
        <f>SUM(D326/C326*100)</f>
        <v>83.241083333333336</v>
      </c>
    </row>
    <row r="327" spans="1:5" x14ac:dyDescent="0.2">
      <c r="A327" s="80" t="s">
        <v>74</v>
      </c>
      <c r="B327" s="81" t="s">
        <v>73</v>
      </c>
      <c r="C327" s="80" t="s">
        <v>14</v>
      </c>
      <c r="D327" s="82">
        <v>19977.86</v>
      </c>
      <c r="E327" s="126"/>
    </row>
    <row r="328" spans="1:5" x14ac:dyDescent="0.2">
      <c r="A328" s="98" t="s">
        <v>75</v>
      </c>
      <c r="B328" s="98" t="s">
        <v>76</v>
      </c>
      <c r="C328" s="79">
        <v>81500</v>
      </c>
      <c r="D328" s="79">
        <v>76824.62</v>
      </c>
      <c r="E328" s="125">
        <f>SUM(D328/C328*100)</f>
        <v>94.263337423312876</v>
      </c>
    </row>
    <row r="329" spans="1:5" x14ac:dyDescent="0.2">
      <c r="A329" s="80" t="s">
        <v>77</v>
      </c>
      <c r="B329" s="81" t="s">
        <v>78</v>
      </c>
      <c r="C329" s="80" t="s">
        <v>14</v>
      </c>
      <c r="D329" s="82">
        <v>25500.42</v>
      </c>
      <c r="E329" s="126"/>
    </row>
    <row r="330" spans="1:5" x14ac:dyDescent="0.2">
      <c r="A330" s="80" t="s">
        <v>79</v>
      </c>
      <c r="B330" s="81" t="s">
        <v>80</v>
      </c>
      <c r="C330" s="80" t="s">
        <v>14</v>
      </c>
      <c r="D330" s="82">
        <v>577</v>
      </c>
      <c r="E330" s="126"/>
    </row>
    <row r="331" spans="1:5" x14ac:dyDescent="0.2">
      <c r="A331" s="80" t="s">
        <v>81</v>
      </c>
      <c r="B331" s="81" t="s">
        <v>82</v>
      </c>
      <c r="C331" s="80" t="s">
        <v>14</v>
      </c>
      <c r="D331" s="82">
        <v>6615.16</v>
      </c>
      <c r="E331" s="126"/>
    </row>
    <row r="332" spans="1:5" x14ac:dyDescent="0.2">
      <c r="A332" s="80" t="s">
        <v>83</v>
      </c>
      <c r="B332" s="81" t="s">
        <v>84</v>
      </c>
      <c r="C332" s="80" t="s">
        <v>14</v>
      </c>
      <c r="D332" s="82">
        <v>39152.04</v>
      </c>
      <c r="E332" s="126"/>
    </row>
    <row r="333" spans="1:5" x14ac:dyDescent="0.2">
      <c r="A333" s="80" t="s">
        <v>87</v>
      </c>
      <c r="B333" s="81" t="s">
        <v>76</v>
      </c>
      <c r="C333" s="80" t="s">
        <v>14</v>
      </c>
      <c r="D333" s="82">
        <v>4980</v>
      </c>
      <c r="E333" s="126"/>
    </row>
    <row r="334" spans="1:5" x14ac:dyDescent="0.2">
      <c r="A334" s="98" t="s">
        <v>88</v>
      </c>
      <c r="B334" s="98" t="s">
        <v>89</v>
      </c>
      <c r="C334" s="79">
        <v>3000</v>
      </c>
      <c r="D334" s="79">
        <v>2818.93</v>
      </c>
      <c r="E334" s="125">
        <f>SUM(D334/C334*100)</f>
        <v>93.964333333333329</v>
      </c>
    </row>
    <row r="335" spans="1:5" x14ac:dyDescent="0.2">
      <c r="A335" s="80" t="s">
        <v>192</v>
      </c>
      <c r="B335" s="99" t="s">
        <v>763</v>
      </c>
      <c r="C335" s="80" t="s">
        <v>14</v>
      </c>
      <c r="D335" s="82">
        <v>2818.93</v>
      </c>
      <c r="E335" s="126"/>
    </row>
    <row r="336" spans="1:5" x14ac:dyDescent="0.2">
      <c r="A336" s="98" t="s">
        <v>93</v>
      </c>
      <c r="B336" s="98" t="s">
        <v>94</v>
      </c>
      <c r="C336" s="79">
        <v>11300</v>
      </c>
      <c r="D336" s="79">
        <v>7482.42</v>
      </c>
      <c r="E336" s="125">
        <f>SUM(D336/C336*100)</f>
        <v>66.216106194690255</v>
      </c>
    </row>
    <row r="337" spans="1:5" x14ac:dyDescent="0.2">
      <c r="A337" s="80" t="s">
        <v>95</v>
      </c>
      <c r="B337" s="81" t="s">
        <v>96</v>
      </c>
      <c r="C337" s="80" t="s">
        <v>14</v>
      </c>
      <c r="D337" s="82">
        <v>6544.07</v>
      </c>
      <c r="E337" s="126"/>
    </row>
    <row r="338" spans="1:5" x14ac:dyDescent="0.2">
      <c r="A338" s="80" t="s">
        <v>99</v>
      </c>
      <c r="B338" s="81" t="s">
        <v>100</v>
      </c>
      <c r="C338" s="80" t="s">
        <v>14</v>
      </c>
      <c r="D338" s="82">
        <v>938.35</v>
      </c>
      <c r="E338" s="126"/>
    </row>
    <row r="339" spans="1:5" x14ac:dyDescent="0.2">
      <c r="A339" s="80" t="s">
        <v>101</v>
      </c>
      <c r="B339" s="81" t="s">
        <v>102</v>
      </c>
      <c r="C339" s="80" t="s">
        <v>14</v>
      </c>
      <c r="D339" s="82">
        <v>0</v>
      </c>
      <c r="E339" s="126"/>
    </row>
    <row r="340" spans="1:5" x14ac:dyDescent="0.2">
      <c r="A340" s="98" t="s">
        <v>133</v>
      </c>
      <c r="B340" s="98" t="s">
        <v>134</v>
      </c>
      <c r="C340" s="79">
        <v>122000</v>
      </c>
      <c r="D340" s="79">
        <v>164544.28</v>
      </c>
      <c r="E340" s="125">
        <f>SUM(D340/C340*100)</f>
        <v>134.87236065573771</v>
      </c>
    </row>
    <row r="341" spans="1:5" x14ac:dyDescent="0.2">
      <c r="A341" s="80" t="s">
        <v>135</v>
      </c>
      <c r="B341" s="81" t="s">
        <v>136</v>
      </c>
      <c r="C341" s="80" t="s">
        <v>14</v>
      </c>
      <c r="D341" s="82">
        <v>47014.17</v>
      </c>
      <c r="E341" s="126"/>
    </row>
    <row r="342" spans="1:5" x14ac:dyDescent="0.2">
      <c r="A342" s="80" t="s">
        <v>137</v>
      </c>
      <c r="B342" s="81" t="s">
        <v>138</v>
      </c>
      <c r="C342" s="80" t="s">
        <v>14</v>
      </c>
      <c r="D342" s="82">
        <v>11865.24</v>
      </c>
      <c r="E342" s="126"/>
    </row>
    <row r="343" spans="1:5" x14ac:dyDescent="0.2">
      <c r="A343" s="80" t="s">
        <v>141</v>
      </c>
      <c r="B343" s="81" t="s">
        <v>142</v>
      </c>
      <c r="C343" s="80" t="s">
        <v>14</v>
      </c>
      <c r="D343" s="82">
        <v>105664.87</v>
      </c>
      <c r="E343" s="126"/>
    </row>
    <row r="344" spans="1:5" x14ac:dyDescent="0.2">
      <c r="A344" s="98" t="s">
        <v>181</v>
      </c>
      <c r="B344" s="98" t="s">
        <v>764</v>
      </c>
      <c r="C344" s="79">
        <v>33000</v>
      </c>
      <c r="D344" s="79">
        <v>25634.83</v>
      </c>
      <c r="E344" s="125">
        <f>SUM(D344/C344*100)</f>
        <v>77.681303030303042</v>
      </c>
    </row>
    <row r="345" spans="1:5" ht="25.5" x14ac:dyDescent="0.2">
      <c r="A345" s="80" t="s">
        <v>193</v>
      </c>
      <c r="B345" s="81" t="s">
        <v>194</v>
      </c>
      <c r="C345" s="80" t="s">
        <v>14</v>
      </c>
      <c r="D345" s="82">
        <v>25634.83</v>
      </c>
      <c r="E345" s="126"/>
    </row>
    <row r="346" spans="1:5" x14ac:dyDescent="0.2">
      <c r="A346" s="96" t="s">
        <v>195</v>
      </c>
      <c r="B346" s="96"/>
      <c r="C346" s="97">
        <v>9599650</v>
      </c>
      <c r="D346" s="97">
        <v>9487513.75</v>
      </c>
      <c r="E346" s="116">
        <f>SUM(D346/C346*100)</f>
        <v>98.831871474480835</v>
      </c>
    </row>
    <row r="347" spans="1:5" x14ac:dyDescent="0.2">
      <c r="A347" s="103" t="s">
        <v>415</v>
      </c>
      <c r="B347" s="103"/>
      <c r="C347" s="104">
        <v>9019729.4399999995</v>
      </c>
      <c r="D347" s="104">
        <v>8902228.8100000005</v>
      </c>
      <c r="E347" s="105">
        <v>98.697293186213358</v>
      </c>
    </row>
    <row r="348" spans="1:5" x14ac:dyDescent="0.2">
      <c r="A348" s="103" t="s">
        <v>420</v>
      </c>
      <c r="B348" s="103"/>
      <c r="C348" s="104">
        <v>506270.56</v>
      </c>
      <c r="D348" s="104">
        <v>501394.87</v>
      </c>
      <c r="E348" s="105">
        <v>99.036939852872337</v>
      </c>
    </row>
    <row r="349" spans="1:5" x14ac:dyDescent="0.2">
      <c r="A349" s="103" t="s">
        <v>428</v>
      </c>
      <c r="B349" s="103"/>
      <c r="C349" s="104">
        <v>71650</v>
      </c>
      <c r="D349" s="104">
        <v>82050</v>
      </c>
      <c r="E349" s="105">
        <v>114.51500348918353</v>
      </c>
    </row>
    <row r="350" spans="1:5" x14ac:dyDescent="0.2">
      <c r="A350" s="103" t="s">
        <v>433</v>
      </c>
      <c r="B350" s="103"/>
      <c r="C350" s="104">
        <v>2000</v>
      </c>
      <c r="D350" s="104">
        <v>1840.07</v>
      </c>
      <c r="E350" s="105">
        <v>92.003499999999988</v>
      </c>
    </row>
    <row r="351" spans="1:5" x14ac:dyDescent="0.2">
      <c r="A351" s="127" t="s">
        <v>196</v>
      </c>
      <c r="B351" s="127"/>
      <c r="C351" s="119">
        <v>1902000</v>
      </c>
      <c r="D351" s="119">
        <v>1896899.26</v>
      </c>
      <c r="E351" s="120">
        <f>SUM(D351/C351*100)</f>
        <v>99.731822292323869</v>
      </c>
    </row>
    <row r="352" spans="1:5" x14ac:dyDescent="0.2">
      <c r="A352" s="128" t="s">
        <v>197</v>
      </c>
      <c r="B352" s="128"/>
      <c r="C352" s="123">
        <v>650000</v>
      </c>
      <c r="D352" s="123">
        <v>619367.32999999996</v>
      </c>
      <c r="E352" s="124">
        <f>SUM(D352/C352*100)</f>
        <v>95.287281538461528</v>
      </c>
    </row>
    <row r="353" spans="1:5" x14ac:dyDescent="0.2">
      <c r="A353" s="98" t="s">
        <v>38</v>
      </c>
      <c r="B353" s="98" t="s">
        <v>39</v>
      </c>
      <c r="C353" s="79">
        <v>8000</v>
      </c>
      <c r="D353" s="79">
        <v>1549.64</v>
      </c>
      <c r="E353" s="125">
        <f>SUM(D353/C353*100)</f>
        <v>19.3705</v>
      </c>
    </row>
    <row r="354" spans="1:5" x14ac:dyDescent="0.2">
      <c r="A354" s="80" t="s">
        <v>40</v>
      </c>
      <c r="B354" s="81" t="s">
        <v>41</v>
      </c>
      <c r="C354" s="80" t="s">
        <v>14</v>
      </c>
      <c r="D354" s="82">
        <v>182</v>
      </c>
      <c r="E354" s="126"/>
    </row>
    <row r="355" spans="1:5" x14ac:dyDescent="0.2">
      <c r="A355" s="80" t="s">
        <v>42</v>
      </c>
      <c r="B355" s="81" t="s">
        <v>43</v>
      </c>
      <c r="C355" s="80" t="s">
        <v>14</v>
      </c>
      <c r="D355" s="82">
        <v>600.64</v>
      </c>
      <c r="E355" s="126"/>
    </row>
    <row r="356" spans="1:5" x14ac:dyDescent="0.2">
      <c r="A356" s="80" t="s">
        <v>50</v>
      </c>
      <c r="B356" s="81" t="s">
        <v>51</v>
      </c>
      <c r="C356" s="80" t="s">
        <v>14</v>
      </c>
      <c r="D356" s="82">
        <v>767</v>
      </c>
      <c r="E356" s="126"/>
    </row>
    <row r="357" spans="1:5" x14ac:dyDescent="0.2">
      <c r="A357" s="98" t="s">
        <v>52</v>
      </c>
      <c r="B357" s="98" t="s">
        <v>53</v>
      </c>
      <c r="C357" s="79">
        <v>585410</v>
      </c>
      <c r="D357" s="79">
        <v>587841.35</v>
      </c>
      <c r="E357" s="125">
        <f>SUM(D357/C357*100)</f>
        <v>100.41532430262549</v>
      </c>
    </row>
    <row r="358" spans="1:5" x14ac:dyDescent="0.2">
      <c r="A358" s="80" t="s">
        <v>58</v>
      </c>
      <c r="B358" s="81" t="s">
        <v>59</v>
      </c>
      <c r="C358" s="80" t="s">
        <v>14</v>
      </c>
      <c r="D358" s="82">
        <v>24859.38</v>
      </c>
      <c r="E358" s="126"/>
    </row>
    <row r="359" spans="1:5" x14ac:dyDescent="0.2">
      <c r="A359" s="80" t="s">
        <v>66</v>
      </c>
      <c r="B359" s="81" t="s">
        <v>67</v>
      </c>
      <c r="C359" s="80" t="s">
        <v>14</v>
      </c>
      <c r="D359" s="82">
        <v>166725.29</v>
      </c>
      <c r="E359" s="126"/>
    </row>
    <row r="360" spans="1:5" x14ac:dyDescent="0.2">
      <c r="A360" s="80" t="s">
        <v>70</v>
      </c>
      <c r="B360" s="81" t="s">
        <v>71</v>
      </c>
      <c r="C360" s="80" t="s">
        <v>14</v>
      </c>
      <c r="D360" s="82">
        <v>396256.68</v>
      </c>
      <c r="E360" s="126"/>
    </row>
    <row r="361" spans="1:5" x14ac:dyDescent="0.2">
      <c r="A361" s="98" t="s">
        <v>75</v>
      </c>
      <c r="B361" s="98" t="s">
        <v>76</v>
      </c>
      <c r="C361" s="79">
        <v>56590</v>
      </c>
      <c r="D361" s="79">
        <v>29976.34</v>
      </c>
      <c r="E361" s="125">
        <f>SUM(D361/C361*100)</f>
        <v>52.971090298639332</v>
      </c>
    </row>
    <row r="362" spans="1:5" x14ac:dyDescent="0.2">
      <c r="A362" s="80" t="s">
        <v>79</v>
      </c>
      <c r="B362" s="81" t="s">
        <v>80</v>
      </c>
      <c r="C362" s="80" t="s">
        <v>14</v>
      </c>
      <c r="D362" s="82">
        <v>29905.439999999999</v>
      </c>
      <c r="E362" s="126"/>
    </row>
    <row r="363" spans="1:5" x14ac:dyDescent="0.2">
      <c r="A363" s="80" t="s">
        <v>87</v>
      </c>
      <c r="B363" s="81" t="s">
        <v>76</v>
      </c>
      <c r="C363" s="80" t="s">
        <v>14</v>
      </c>
      <c r="D363" s="82">
        <v>70.900000000000006</v>
      </c>
      <c r="E363" s="126"/>
    </row>
    <row r="364" spans="1:5" x14ac:dyDescent="0.2">
      <c r="A364" s="128" t="s">
        <v>198</v>
      </c>
      <c r="B364" s="128"/>
      <c r="C364" s="123">
        <v>300000</v>
      </c>
      <c r="D364" s="123">
        <v>337319.73</v>
      </c>
      <c r="E364" s="124">
        <f>SUM(D364/C364*100)</f>
        <v>112.43991</v>
      </c>
    </row>
    <row r="365" spans="1:5" x14ac:dyDescent="0.2">
      <c r="A365" s="98" t="s">
        <v>38</v>
      </c>
      <c r="B365" s="98" t="s">
        <v>39</v>
      </c>
      <c r="C365" s="79">
        <v>3000</v>
      </c>
      <c r="D365" s="79">
        <v>879.62</v>
      </c>
      <c r="E365" s="125">
        <f>SUM(D365/C365*100)</f>
        <v>29.320666666666668</v>
      </c>
    </row>
    <row r="366" spans="1:5" x14ac:dyDescent="0.2">
      <c r="A366" s="80" t="s">
        <v>40</v>
      </c>
      <c r="B366" s="81" t="s">
        <v>41</v>
      </c>
      <c r="C366" s="80" t="s">
        <v>14</v>
      </c>
      <c r="D366" s="82">
        <v>879.62</v>
      </c>
      <c r="E366" s="126"/>
    </row>
    <row r="367" spans="1:5" x14ac:dyDescent="0.2">
      <c r="A367" s="98" t="s">
        <v>52</v>
      </c>
      <c r="B367" s="98" t="s">
        <v>53</v>
      </c>
      <c r="C367" s="79">
        <v>282000</v>
      </c>
      <c r="D367" s="79">
        <v>311845.14</v>
      </c>
      <c r="E367" s="125">
        <f>SUM(D367/C367*100)</f>
        <v>110.58338297872341</v>
      </c>
    </row>
    <row r="368" spans="1:5" x14ac:dyDescent="0.2">
      <c r="A368" s="80" t="s">
        <v>58</v>
      </c>
      <c r="B368" s="81" t="s">
        <v>59</v>
      </c>
      <c r="C368" s="80" t="s">
        <v>14</v>
      </c>
      <c r="D368" s="82">
        <v>8375</v>
      </c>
      <c r="E368" s="126"/>
    </row>
    <row r="369" spans="1:5" x14ac:dyDescent="0.2">
      <c r="A369" s="80" t="s">
        <v>66</v>
      </c>
      <c r="B369" s="81" t="s">
        <v>67</v>
      </c>
      <c r="C369" s="80" t="s">
        <v>14</v>
      </c>
      <c r="D369" s="82">
        <v>87067.64</v>
      </c>
      <c r="E369" s="126"/>
    </row>
    <row r="370" spans="1:5" x14ac:dyDescent="0.2">
      <c r="A370" s="80" t="s">
        <v>70</v>
      </c>
      <c r="B370" s="81" t="s">
        <v>71</v>
      </c>
      <c r="C370" s="80" t="s">
        <v>14</v>
      </c>
      <c r="D370" s="82">
        <v>216402.5</v>
      </c>
      <c r="E370" s="126"/>
    </row>
    <row r="371" spans="1:5" x14ac:dyDescent="0.2">
      <c r="A371" s="98" t="s">
        <v>75</v>
      </c>
      <c r="B371" s="98" t="s">
        <v>76</v>
      </c>
      <c r="C371" s="79">
        <v>15000</v>
      </c>
      <c r="D371" s="79">
        <v>24594.97</v>
      </c>
      <c r="E371" s="125">
        <f>SUM(D371/C371*100)</f>
        <v>163.96646666666669</v>
      </c>
    </row>
    <row r="372" spans="1:5" x14ac:dyDescent="0.2">
      <c r="A372" s="80" t="s">
        <v>79</v>
      </c>
      <c r="B372" s="81" t="s">
        <v>80</v>
      </c>
      <c r="C372" s="80" t="s">
        <v>14</v>
      </c>
      <c r="D372" s="82">
        <v>24594.97</v>
      </c>
      <c r="E372" s="126"/>
    </row>
    <row r="373" spans="1:5" x14ac:dyDescent="0.2">
      <c r="A373" s="128" t="s">
        <v>199</v>
      </c>
      <c r="B373" s="128"/>
      <c r="C373" s="123">
        <v>5000</v>
      </c>
      <c r="D373" s="123">
        <v>5000</v>
      </c>
      <c r="E373" s="124">
        <f>SUM(D373/C373*100)</f>
        <v>100</v>
      </c>
    </row>
    <row r="374" spans="1:5" x14ac:dyDescent="0.2">
      <c r="A374" s="98" t="s">
        <v>75</v>
      </c>
      <c r="B374" s="98" t="s">
        <v>76</v>
      </c>
      <c r="C374" s="79">
        <v>5000</v>
      </c>
      <c r="D374" s="79">
        <v>5000</v>
      </c>
      <c r="E374" s="125">
        <f>SUM(D374/C374*100)</f>
        <v>100</v>
      </c>
    </row>
    <row r="375" spans="1:5" x14ac:dyDescent="0.2">
      <c r="A375" s="80" t="s">
        <v>79</v>
      </c>
      <c r="B375" s="81" t="s">
        <v>80</v>
      </c>
      <c r="C375" s="80" t="s">
        <v>14</v>
      </c>
      <c r="D375" s="82">
        <v>5000</v>
      </c>
      <c r="E375" s="126"/>
    </row>
    <row r="376" spans="1:5" x14ac:dyDescent="0.2">
      <c r="A376" s="128" t="s">
        <v>200</v>
      </c>
      <c r="B376" s="128"/>
      <c r="C376" s="123">
        <v>32000</v>
      </c>
      <c r="D376" s="123">
        <v>31998.28</v>
      </c>
      <c r="E376" s="124">
        <f>SUM(D376/C376*100)</f>
        <v>99.994624999999999</v>
      </c>
    </row>
    <row r="377" spans="1:5" x14ac:dyDescent="0.2">
      <c r="A377" s="98" t="s">
        <v>52</v>
      </c>
      <c r="B377" s="98" t="s">
        <v>53</v>
      </c>
      <c r="C377" s="79">
        <v>19300</v>
      </c>
      <c r="D377" s="79">
        <v>19151.650000000001</v>
      </c>
      <c r="E377" s="125">
        <f>SUM(D377/C377*100)</f>
        <v>99.231347150259069</v>
      </c>
    </row>
    <row r="378" spans="1:5" x14ac:dyDescent="0.2">
      <c r="A378" s="80" t="s">
        <v>66</v>
      </c>
      <c r="B378" s="81" t="s">
        <v>67</v>
      </c>
      <c r="C378" s="80" t="s">
        <v>14</v>
      </c>
      <c r="D378" s="82">
        <v>5025.3999999999996</v>
      </c>
      <c r="E378" s="126"/>
    </row>
    <row r="379" spans="1:5" x14ac:dyDescent="0.2">
      <c r="A379" s="80" t="s">
        <v>70</v>
      </c>
      <c r="B379" s="81" t="s">
        <v>71</v>
      </c>
      <c r="C379" s="80" t="s">
        <v>14</v>
      </c>
      <c r="D379" s="82">
        <v>14126.25</v>
      </c>
      <c r="E379" s="126"/>
    </row>
    <row r="380" spans="1:5" x14ac:dyDescent="0.2">
      <c r="A380" s="98" t="s">
        <v>75</v>
      </c>
      <c r="B380" s="98" t="s">
        <v>76</v>
      </c>
      <c r="C380" s="79">
        <v>12700</v>
      </c>
      <c r="D380" s="79">
        <v>12846.63</v>
      </c>
      <c r="E380" s="125">
        <f>SUM(D380/C380*100)</f>
        <v>101.15456692913385</v>
      </c>
    </row>
    <row r="381" spans="1:5" x14ac:dyDescent="0.2">
      <c r="A381" s="80" t="s">
        <v>79</v>
      </c>
      <c r="B381" s="81" t="s">
        <v>80</v>
      </c>
      <c r="C381" s="80" t="s">
        <v>14</v>
      </c>
      <c r="D381" s="82">
        <v>10655</v>
      </c>
      <c r="E381" s="126"/>
    </row>
    <row r="382" spans="1:5" x14ac:dyDescent="0.2">
      <c r="A382" s="80" t="s">
        <v>87</v>
      </c>
      <c r="B382" s="81" t="s">
        <v>76</v>
      </c>
      <c r="C382" s="80" t="s">
        <v>14</v>
      </c>
      <c r="D382" s="82">
        <v>2191.63</v>
      </c>
      <c r="E382" s="126"/>
    </row>
    <row r="383" spans="1:5" x14ac:dyDescent="0.2">
      <c r="A383" s="128" t="s">
        <v>201</v>
      </c>
      <c r="B383" s="128"/>
      <c r="C383" s="123">
        <v>70000</v>
      </c>
      <c r="D383" s="123">
        <v>75772.7</v>
      </c>
      <c r="E383" s="124">
        <f>SUM(D383/C383*100)</f>
        <v>108.24671428571429</v>
      </c>
    </row>
    <row r="384" spans="1:5" x14ac:dyDescent="0.2">
      <c r="A384" s="98" t="s">
        <v>38</v>
      </c>
      <c r="B384" s="98" t="s">
        <v>39</v>
      </c>
      <c r="C384" s="79">
        <v>1650</v>
      </c>
      <c r="D384" s="79">
        <v>2125</v>
      </c>
      <c r="E384" s="125">
        <f>SUM(D384/C384*100)</f>
        <v>128.78787878787878</v>
      </c>
    </row>
    <row r="385" spans="1:5" x14ac:dyDescent="0.2">
      <c r="A385" s="80" t="s">
        <v>40</v>
      </c>
      <c r="B385" s="81" t="s">
        <v>41</v>
      </c>
      <c r="C385" s="80" t="s">
        <v>14</v>
      </c>
      <c r="D385" s="82">
        <v>2125</v>
      </c>
      <c r="E385" s="126"/>
    </row>
    <row r="386" spans="1:5" x14ac:dyDescent="0.2">
      <c r="A386" s="98" t="s">
        <v>52</v>
      </c>
      <c r="B386" s="98" t="s">
        <v>53</v>
      </c>
      <c r="C386" s="79">
        <v>25450</v>
      </c>
      <c r="D386" s="79">
        <v>41431.129999999997</v>
      </c>
      <c r="E386" s="125">
        <f>SUM(D386/C386*100)</f>
        <v>162.7942239685658</v>
      </c>
    </row>
    <row r="387" spans="1:5" x14ac:dyDescent="0.2">
      <c r="A387" s="80" t="s">
        <v>66</v>
      </c>
      <c r="B387" s="81" t="s">
        <v>67</v>
      </c>
      <c r="C387" s="80" t="s">
        <v>14</v>
      </c>
      <c r="D387" s="82">
        <v>2694.63</v>
      </c>
      <c r="E387" s="126"/>
    </row>
    <row r="388" spans="1:5" x14ac:dyDescent="0.2">
      <c r="A388" s="80" t="s">
        <v>70</v>
      </c>
      <c r="B388" s="81" t="s">
        <v>71</v>
      </c>
      <c r="C388" s="80" t="s">
        <v>14</v>
      </c>
      <c r="D388" s="82">
        <v>38736.5</v>
      </c>
      <c r="E388" s="126"/>
    </row>
    <row r="389" spans="1:5" x14ac:dyDescent="0.2">
      <c r="A389" s="98" t="s">
        <v>75</v>
      </c>
      <c r="B389" s="98" t="s">
        <v>76</v>
      </c>
      <c r="C389" s="79">
        <v>41900</v>
      </c>
      <c r="D389" s="79">
        <v>10923.69</v>
      </c>
      <c r="E389" s="125">
        <f>SUM(D389/C389*100)</f>
        <v>26.070859188544155</v>
      </c>
    </row>
    <row r="390" spans="1:5" x14ac:dyDescent="0.2">
      <c r="A390" s="80" t="s">
        <v>79</v>
      </c>
      <c r="B390" s="81" t="s">
        <v>80</v>
      </c>
      <c r="C390" s="80" t="s">
        <v>14</v>
      </c>
      <c r="D390" s="82">
        <v>8411.19</v>
      </c>
      <c r="E390" s="126"/>
    </row>
    <row r="391" spans="1:5" x14ac:dyDescent="0.2">
      <c r="A391" s="80" t="s">
        <v>87</v>
      </c>
      <c r="B391" s="81" t="s">
        <v>76</v>
      </c>
      <c r="C391" s="80" t="s">
        <v>14</v>
      </c>
      <c r="D391" s="82">
        <v>2512.5</v>
      </c>
      <c r="E391" s="126"/>
    </row>
    <row r="392" spans="1:5" x14ac:dyDescent="0.2">
      <c r="A392" s="98" t="s">
        <v>112</v>
      </c>
      <c r="B392" s="98" t="s">
        <v>113</v>
      </c>
      <c r="C392" s="79">
        <v>1000</v>
      </c>
      <c r="D392" s="79">
        <v>0</v>
      </c>
      <c r="E392" s="125">
        <f>SUM(D392/C392*100)</f>
        <v>0</v>
      </c>
    </row>
    <row r="393" spans="1:5" x14ac:dyDescent="0.2">
      <c r="A393" s="98" t="s">
        <v>133</v>
      </c>
      <c r="B393" s="98" t="s">
        <v>134</v>
      </c>
      <c r="C393" s="79">
        <v>0</v>
      </c>
      <c r="D393" s="79">
        <v>21292.880000000001</v>
      </c>
      <c r="E393" s="125">
        <v>0</v>
      </c>
    </row>
    <row r="394" spans="1:5" x14ac:dyDescent="0.2">
      <c r="A394" s="80" t="s">
        <v>141</v>
      </c>
      <c r="B394" s="81" t="s">
        <v>142</v>
      </c>
      <c r="C394" s="80" t="s">
        <v>14</v>
      </c>
      <c r="D394" s="82">
        <v>21292.880000000001</v>
      </c>
      <c r="E394" s="126"/>
    </row>
    <row r="395" spans="1:5" x14ac:dyDescent="0.2">
      <c r="A395" s="128" t="s">
        <v>202</v>
      </c>
      <c r="B395" s="128"/>
      <c r="C395" s="123">
        <v>100000</v>
      </c>
      <c r="D395" s="123">
        <v>80932.92</v>
      </c>
      <c r="E395" s="124">
        <f>SUM(D395/C395*100)</f>
        <v>80.932919999999996</v>
      </c>
    </row>
    <row r="396" spans="1:5" x14ac:dyDescent="0.2">
      <c r="A396" s="98" t="s">
        <v>38</v>
      </c>
      <c r="B396" s="98" t="s">
        <v>39</v>
      </c>
      <c r="C396" s="79">
        <v>7000</v>
      </c>
      <c r="D396" s="79">
        <v>4095.21</v>
      </c>
      <c r="E396" s="125">
        <f>SUM(D396/C396*100)</f>
        <v>58.503000000000007</v>
      </c>
    </row>
    <row r="397" spans="1:5" x14ac:dyDescent="0.2">
      <c r="A397" s="80" t="s">
        <v>40</v>
      </c>
      <c r="B397" s="81" t="s">
        <v>41</v>
      </c>
      <c r="C397" s="80" t="s">
        <v>14</v>
      </c>
      <c r="D397" s="82">
        <v>4095.21</v>
      </c>
      <c r="E397" s="126"/>
    </row>
    <row r="398" spans="1:5" x14ac:dyDescent="0.2">
      <c r="A398" s="98" t="s">
        <v>52</v>
      </c>
      <c r="B398" s="98" t="s">
        <v>53</v>
      </c>
      <c r="C398" s="79">
        <v>88000</v>
      </c>
      <c r="D398" s="79">
        <v>46649.17</v>
      </c>
      <c r="E398" s="125">
        <f>SUM(D398/C398*100)</f>
        <v>53.010420454545446</v>
      </c>
    </row>
    <row r="399" spans="1:5" x14ac:dyDescent="0.2">
      <c r="A399" s="80" t="s">
        <v>54</v>
      </c>
      <c r="B399" s="81" t="s">
        <v>55</v>
      </c>
      <c r="C399" s="80" t="s">
        <v>14</v>
      </c>
      <c r="D399" s="82">
        <v>9000</v>
      </c>
      <c r="E399" s="126"/>
    </row>
    <row r="400" spans="1:5" x14ac:dyDescent="0.2">
      <c r="A400" s="80" t="s">
        <v>62</v>
      </c>
      <c r="B400" s="81" t="s">
        <v>63</v>
      </c>
      <c r="C400" s="80" t="s">
        <v>14</v>
      </c>
      <c r="D400" s="82">
        <v>4480</v>
      </c>
      <c r="E400" s="126"/>
    </row>
    <row r="401" spans="1:5" x14ac:dyDescent="0.2">
      <c r="A401" s="80" t="s">
        <v>66</v>
      </c>
      <c r="B401" s="81" t="s">
        <v>67</v>
      </c>
      <c r="C401" s="80" t="s">
        <v>14</v>
      </c>
      <c r="D401" s="82">
        <v>10837.92</v>
      </c>
      <c r="E401" s="126"/>
    </row>
    <row r="402" spans="1:5" x14ac:dyDescent="0.2">
      <c r="A402" s="80" t="s">
        <v>70</v>
      </c>
      <c r="B402" s="81" t="s">
        <v>71</v>
      </c>
      <c r="C402" s="80" t="s">
        <v>14</v>
      </c>
      <c r="D402" s="82">
        <v>22331.25</v>
      </c>
      <c r="E402" s="126"/>
    </row>
    <row r="403" spans="1:5" x14ac:dyDescent="0.2">
      <c r="A403" s="98" t="s">
        <v>75</v>
      </c>
      <c r="B403" s="98" t="s">
        <v>76</v>
      </c>
      <c r="C403" s="79">
        <v>5000</v>
      </c>
      <c r="D403" s="79">
        <v>5188.54</v>
      </c>
      <c r="E403" s="125">
        <f>SUM(D403/C403*100)</f>
        <v>103.77080000000001</v>
      </c>
    </row>
    <row r="404" spans="1:5" x14ac:dyDescent="0.2">
      <c r="A404" s="80" t="s">
        <v>79</v>
      </c>
      <c r="B404" s="81" t="s">
        <v>80</v>
      </c>
      <c r="C404" s="80" t="s">
        <v>14</v>
      </c>
      <c r="D404" s="82">
        <v>5188.54</v>
      </c>
      <c r="E404" s="126"/>
    </row>
    <row r="405" spans="1:5" x14ac:dyDescent="0.2">
      <c r="A405" s="98" t="s">
        <v>112</v>
      </c>
      <c r="B405" s="98" t="s">
        <v>113</v>
      </c>
      <c r="C405" s="79">
        <v>0</v>
      </c>
      <c r="D405" s="79">
        <v>25000</v>
      </c>
      <c r="E405" s="125">
        <v>0</v>
      </c>
    </row>
    <row r="406" spans="1:5" x14ac:dyDescent="0.2">
      <c r="A406" s="80" t="s">
        <v>114</v>
      </c>
      <c r="B406" s="81" t="s">
        <v>115</v>
      </c>
      <c r="C406" s="80" t="s">
        <v>14</v>
      </c>
      <c r="D406" s="82">
        <v>25000</v>
      </c>
      <c r="E406" s="126"/>
    </row>
    <row r="407" spans="1:5" x14ac:dyDescent="0.2">
      <c r="A407" s="128" t="s">
        <v>203</v>
      </c>
      <c r="B407" s="128"/>
      <c r="C407" s="123">
        <v>95000</v>
      </c>
      <c r="D407" s="123">
        <v>88992.51</v>
      </c>
      <c r="E407" s="124">
        <f>SUM(D407/C407*100)</f>
        <v>93.676326315789467</v>
      </c>
    </row>
    <row r="408" spans="1:5" x14ac:dyDescent="0.2">
      <c r="A408" s="98" t="s">
        <v>52</v>
      </c>
      <c r="B408" s="98" t="s">
        <v>53</v>
      </c>
      <c r="C408" s="79">
        <v>92000</v>
      </c>
      <c r="D408" s="79">
        <v>85595.88</v>
      </c>
      <c r="E408" s="125">
        <f>SUM(D408/C408*100)</f>
        <v>93.039000000000001</v>
      </c>
    </row>
    <row r="409" spans="1:5" x14ac:dyDescent="0.2">
      <c r="A409" s="80" t="s">
        <v>66</v>
      </c>
      <c r="B409" s="81" t="s">
        <v>67</v>
      </c>
      <c r="C409" s="80" t="s">
        <v>14</v>
      </c>
      <c r="D409" s="82">
        <v>34505.879999999997</v>
      </c>
      <c r="E409" s="126"/>
    </row>
    <row r="410" spans="1:5" x14ac:dyDescent="0.2">
      <c r="A410" s="80" t="s">
        <v>70</v>
      </c>
      <c r="B410" s="81" t="s">
        <v>71</v>
      </c>
      <c r="C410" s="80" t="s">
        <v>14</v>
      </c>
      <c r="D410" s="82">
        <v>51090</v>
      </c>
      <c r="E410" s="126"/>
    </row>
    <row r="411" spans="1:5" x14ac:dyDescent="0.2">
      <c r="A411" s="98" t="s">
        <v>75</v>
      </c>
      <c r="B411" s="98" t="s">
        <v>76</v>
      </c>
      <c r="C411" s="79">
        <v>0</v>
      </c>
      <c r="D411" s="79">
        <v>396.63</v>
      </c>
      <c r="E411" s="125">
        <v>0</v>
      </c>
    </row>
    <row r="412" spans="1:5" x14ac:dyDescent="0.2">
      <c r="A412" s="80" t="s">
        <v>79</v>
      </c>
      <c r="B412" s="81" t="s">
        <v>80</v>
      </c>
      <c r="C412" s="80" t="s">
        <v>14</v>
      </c>
      <c r="D412" s="82">
        <v>396.63</v>
      </c>
      <c r="E412" s="126"/>
    </row>
    <row r="413" spans="1:5" x14ac:dyDescent="0.2">
      <c r="A413" s="98" t="s">
        <v>204</v>
      </c>
      <c r="B413" s="98" t="s">
        <v>205</v>
      </c>
      <c r="C413" s="79">
        <v>3000</v>
      </c>
      <c r="D413" s="79">
        <v>3000</v>
      </c>
      <c r="E413" s="125">
        <f>SUM(D413/C413*100)</f>
        <v>100</v>
      </c>
    </row>
    <row r="414" spans="1:5" x14ac:dyDescent="0.2">
      <c r="A414" s="80" t="s">
        <v>206</v>
      </c>
      <c r="B414" s="81" t="s">
        <v>207</v>
      </c>
      <c r="C414" s="80" t="s">
        <v>14</v>
      </c>
      <c r="D414" s="82">
        <v>3000</v>
      </c>
      <c r="E414" s="126"/>
    </row>
    <row r="415" spans="1:5" x14ac:dyDescent="0.2">
      <c r="A415" s="128" t="s">
        <v>208</v>
      </c>
      <c r="B415" s="128"/>
      <c r="C415" s="123">
        <v>350000</v>
      </c>
      <c r="D415" s="123">
        <v>343250</v>
      </c>
      <c r="E415" s="124">
        <f>SUM(D415/C415*100)</f>
        <v>98.071428571428569</v>
      </c>
    </row>
    <row r="416" spans="1:5" x14ac:dyDescent="0.2">
      <c r="A416" s="98" t="s">
        <v>112</v>
      </c>
      <c r="B416" s="98" t="s">
        <v>113</v>
      </c>
      <c r="C416" s="79">
        <v>350000</v>
      </c>
      <c r="D416" s="79">
        <v>343250</v>
      </c>
      <c r="E416" s="125">
        <f>SUM(D416/C416*100)</f>
        <v>98.071428571428569</v>
      </c>
    </row>
    <row r="417" spans="1:5" x14ac:dyDescent="0.2">
      <c r="A417" s="80" t="s">
        <v>114</v>
      </c>
      <c r="B417" s="81" t="s">
        <v>115</v>
      </c>
      <c r="C417" s="80" t="s">
        <v>14</v>
      </c>
      <c r="D417" s="82">
        <v>343250</v>
      </c>
      <c r="E417" s="126"/>
    </row>
    <row r="418" spans="1:5" x14ac:dyDescent="0.2">
      <c r="A418" s="128" t="s">
        <v>209</v>
      </c>
      <c r="B418" s="128"/>
      <c r="C418" s="123">
        <v>100000</v>
      </c>
      <c r="D418" s="123">
        <v>108515.15</v>
      </c>
      <c r="E418" s="124">
        <f>SUM(D418/C418*100)</f>
        <v>108.51515000000001</v>
      </c>
    </row>
    <row r="419" spans="1:5" x14ac:dyDescent="0.2">
      <c r="A419" s="98" t="s">
        <v>52</v>
      </c>
      <c r="B419" s="98" t="s">
        <v>53</v>
      </c>
      <c r="C419" s="79">
        <v>84700</v>
      </c>
      <c r="D419" s="79">
        <v>91327.15</v>
      </c>
      <c r="E419" s="125">
        <f>SUM(D419/C419*100)</f>
        <v>107.82426210153481</v>
      </c>
    </row>
    <row r="420" spans="1:5" x14ac:dyDescent="0.2">
      <c r="A420" s="80" t="s">
        <v>66</v>
      </c>
      <c r="B420" s="81" t="s">
        <v>67</v>
      </c>
      <c r="C420" s="80" t="s">
        <v>14</v>
      </c>
      <c r="D420" s="82">
        <v>50614.65</v>
      </c>
      <c r="E420" s="126"/>
    </row>
    <row r="421" spans="1:5" x14ac:dyDescent="0.2">
      <c r="A421" s="80" t="s">
        <v>70</v>
      </c>
      <c r="B421" s="81" t="s">
        <v>71</v>
      </c>
      <c r="C421" s="80" t="s">
        <v>14</v>
      </c>
      <c r="D421" s="82">
        <v>40712.5</v>
      </c>
      <c r="E421" s="126"/>
    </row>
    <row r="422" spans="1:5" x14ac:dyDescent="0.2">
      <c r="A422" s="98" t="s">
        <v>75</v>
      </c>
      <c r="B422" s="98" t="s">
        <v>76</v>
      </c>
      <c r="C422" s="79">
        <v>15300</v>
      </c>
      <c r="D422" s="79">
        <v>17188</v>
      </c>
      <c r="E422" s="125">
        <f>SUM(D422/C422*100)</f>
        <v>112.33986928104575</v>
      </c>
    </row>
    <row r="423" spans="1:5" x14ac:dyDescent="0.2">
      <c r="A423" s="80" t="s">
        <v>79</v>
      </c>
      <c r="B423" s="81" t="s">
        <v>80</v>
      </c>
      <c r="C423" s="80" t="s">
        <v>14</v>
      </c>
      <c r="D423" s="82">
        <v>17188</v>
      </c>
      <c r="E423" s="126"/>
    </row>
    <row r="424" spans="1:5" x14ac:dyDescent="0.2">
      <c r="A424" s="128" t="s">
        <v>210</v>
      </c>
      <c r="B424" s="128"/>
      <c r="C424" s="123">
        <v>40000</v>
      </c>
      <c r="D424" s="123">
        <v>40000</v>
      </c>
      <c r="E424" s="124">
        <f>SUM(D424/C424*100)</f>
        <v>100</v>
      </c>
    </row>
    <row r="425" spans="1:5" x14ac:dyDescent="0.2">
      <c r="A425" s="98" t="s">
        <v>52</v>
      </c>
      <c r="B425" s="98" t="s">
        <v>53</v>
      </c>
      <c r="C425" s="79">
        <v>40000</v>
      </c>
      <c r="D425" s="79">
        <v>40000</v>
      </c>
      <c r="E425" s="125">
        <f>SUM(D425/C425*100)</f>
        <v>100</v>
      </c>
    </row>
    <row r="426" spans="1:5" x14ac:dyDescent="0.2">
      <c r="A426" s="80" t="s">
        <v>70</v>
      </c>
      <c r="B426" s="81" t="s">
        <v>71</v>
      </c>
      <c r="C426" s="80" t="s">
        <v>14</v>
      </c>
      <c r="D426" s="82">
        <v>40000</v>
      </c>
      <c r="E426" s="126"/>
    </row>
    <row r="427" spans="1:5" x14ac:dyDescent="0.2">
      <c r="A427" s="128" t="s">
        <v>211</v>
      </c>
      <c r="B427" s="128"/>
      <c r="C427" s="123">
        <v>10000</v>
      </c>
      <c r="D427" s="123">
        <v>15775.73</v>
      </c>
      <c r="E427" s="124">
        <f>SUM(D427/C427*100)</f>
        <v>157.75729999999999</v>
      </c>
    </row>
    <row r="428" spans="1:5" x14ac:dyDescent="0.2">
      <c r="A428" s="98" t="s">
        <v>38</v>
      </c>
      <c r="B428" s="98" t="s">
        <v>39</v>
      </c>
      <c r="C428" s="79">
        <v>6000</v>
      </c>
      <c r="D428" s="79">
        <v>2930.31</v>
      </c>
      <c r="E428" s="125">
        <f>SUM(D428/C428*100)</f>
        <v>48.838500000000003</v>
      </c>
    </row>
    <row r="429" spans="1:5" x14ac:dyDescent="0.2">
      <c r="A429" s="80" t="s">
        <v>42</v>
      </c>
      <c r="B429" s="81" t="s">
        <v>43</v>
      </c>
      <c r="C429" s="80" t="s">
        <v>14</v>
      </c>
      <c r="D429" s="82">
        <v>2930.31</v>
      </c>
      <c r="E429" s="126"/>
    </row>
    <row r="430" spans="1:5" x14ac:dyDescent="0.2">
      <c r="A430" s="98" t="s">
        <v>52</v>
      </c>
      <c r="B430" s="98" t="s">
        <v>53</v>
      </c>
      <c r="C430" s="79">
        <v>3300</v>
      </c>
      <c r="D430" s="79">
        <v>11795.42</v>
      </c>
      <c r="E430" s="125">
        <f>SUM(D430/C430*100)</f>
        <v>357.4369696969697</v>
      </c>
    </row>
    <row r="431" spans="1:5" x14ac:dyDescent="0.2">
      <c r="A431" s="80" t="s">
        <v>66</v>
      </c>
      <c r="B431" s="81" t="s">
        <v>67</v>
      </c>
      <c r="C431" s="80" t="s">
        <v>14</v>
      </c>
      <c r="D431" s="82">
        <v>10807.92</v>
      </c>
      <c r="E431" s="126"/>
    </row>
    <row r="432" spans="1:5" x14ac:dyDescent="0.2">
      <c r="A432" s="80" t="s">
        <v>70</v>
      </c>
      <c r="B432" s="81" t="s">
        <v>71</v>
      </c>
      <c r="C432" s="80" t="s">
        <v>14</v>
      </c>
      <c r="D432" s="82">
        <v>987.5</v>
      </c>
      <c r="E432" s="126"/>
    </row>
    <row r="433" spans="1:5" x14ac:dyDescent="0.2">
      <c r="A433" s="98" t="s">
        <v>75</v>
      </c>
      <c r="B433" s="98" t="s">
        <v>76</v>
      </c>
      <c r="C433" s="79">
        <v>700</v>
      </c>
      <c r="D433" s="79">
        <v>1050</v>
      </c>
      <c r="E433" s="125">
        <f>SUM(D433/C433*100)</f>
        <v>150</v>
      </c>
    </row>
    <row r="434" spans="1:5" x14ac:dyDescent="0.2">
      <c r="A434" s="80" t="s">
        <v>79</v>
      </c>
      <c r="B434" s="81" t="s">
        <v>80</v>
      </c>
      <c r="C434" s="80" t="s">
        <v>14</v>
      </c>
      <c r="D434" s="82">
        <v>1050</v>
      </c>
      <c r="E434" s="126"/>
    </row>
    <row r="435" spans="1:5" x14ac:dyDescent="0.2">
      <c r="A435" s="128" t="s">
        <v>765</v>
      </c>
      <c r="B435" s="128"/>
      <c r="C435" s="123">
        <v>65000</v>
      </c>
      <c r="D435" s="123">
        <v>65000</v>
      </c>
      <c r="E435" s="124">
        <f>SUM(D435/C435*100)</f>
        <v>100</v>
      </c>
    </row>
    <row r="436" spans="1:5" x14ac:dyDescent="0.2">
      <c r="A436" s="98" t="s">
        <v>52</v>
      </c>
      <c r="B436" s="98" t="s">
        <v>53</v>
      </c>
      <c r="C436" s="79">
        <v>60000</v>
      </c>
      <c r="D436" s="79">
        <v>60000</v>
      </c>
      <c r="E436" s="125">
        <f>SUM(D436/C436*100)</f>
        <v>100</v>
      </c>
    </row>
    <row r="437" spans="1:5" x14ac:dyDescent="0.2">
      <c r="A437" s="80" t="s">
        <v>70</v>
      </c>
      <c r="B437" s="81" t="s">
        <v>71</v>
      </c>
      <c r="C437" s="80" t="s">
        <v>14</v>
      </c>
      <c r="D437" s="82">
        <v>60000</v>
      </c>
      <c r="E437" s="126"/>
    </row>
    <row r="438" spans="1:5" x14ac:dyDescent="0.2">
      <c r="A438" s="98" t="s">
        <v>75</v>
      </c>
      <c r="B438" s="98" t="s">
        <v>76</v>
      </c>
      <c r="C438" s="79">
        <v>5000</v>
      </c>
      <c r="D438" s="79">
        <v>5000</v>
      </c>
      <c r="E438" s="125">
        <f>SUM(D438/C438*100)</f>
        <v>100</v>
      </c>
    </row>
    <row r="439" spans="1:5" x14ac:dyDescent="0.2">
      <c r="A439" s="80" t="s">
        <v>79</v>
      </c>
      <c r="B439" s="81" t="s">
        <v>80</v>
      </c>
      <c r="C439" s="80" t="s">
        <v>14</v>
      </c>
      <c r="D439" s="82">
        <v>5000</v>
      </c>
      <c r="E439" s="126"/>
    </row>
    <row r="440" spans="1:5" x14ac:dyDescent="0.2">
      <c r="A440" s="128" t="s">
        <v>766</v>
      </c>
      <c r="B440" s="128"/>
      <c r="C440" s="123">
        <v>85000</v>
      </c>
      <c r="D440" s="123">
        <v>84974.91</v>
      </c>
      <c r="E440" s="124">
        <f>SUM(D440/C440*100)</f>
        <v>99.970482352941175</v>
      </c>
    </row>
    <row r="441" spans="1:5" x14ac:dyDescent="0.2">
      <c r="A441" s="98" t="s">
        <v>52</v>
      </c>
      <c r="B441" s="98" t="s">
        <v>53</v>
      </c>
      <c r="C441" s="79">
        <v>80000</v>
      </c>
      <c r="D441" s="79">
        <v>79084.91</v>
      </c>
      <c r="E441" s="125">
        <f>SUM(D441/C441*100)</f>
        <v>98.856137500000003</v>
      </c>
    </row>
    <row r="442" spans="1:5" x14ac:dyDescent="0.2">
      <c r="A442" s="80" t="s">
        <v>70</v>
      </c>
      <c r="B442" s="81" t="s">
        <v>71</v>
      </c>
      <c r="C442" s="80" t="s">
        <v>14</v>
      </c>
      <c r="D442" s="82">
        <v>79084.91</v>
      </c>
      <c r="E442" s="126"/>
    </row>
    <row r="443" spans="1:5" x14ac:dyDescent="0.2">
      <c r="A443" s="98" t="s">
        <v>75</v>
      </c>
      <c r="B443" s="98" t="s">
        <v>76</v>
      </c>
      <c r="C443" s="79">
        <v>5000</v>
      </c>
      <c r="D443" s="79">
        <v>5890</v>
      </c>
      <c r="E443" s="125">
        <f>SUM(D443/C443*100)</f>
        <v>117.8</v>
      </c>
    </row>
    <row r="444" spans="1:5" x14ac:dyDescent="0.2">
      <c r="A444" s="80" t="s">
        <v>79</v>
      </c>
      <c r="B444" s="81" t="s">
        <v>80</v>
      </c>
      <c r="C444" s="80" t="s">
        <v>14</v>
      </c>
      <c r="D444" s="82">
        <v>5890</v>
      </c>
      <c r="E444" s="126"/>
    </row>
    <row r="445" spans="1:5" x14ac:dyDescent="0.2">
      <c r="A445" s="127" t="s">
        <v>212</v>
      </c>
      <c r="B445" s="127"/>
      <c r="C445" s="119">
        <v>400000</v>
      </c>
      <c r="D445" s="119">
        <v>369259</v>
      </c>
      <c r="E445" s="120">
        <f>SUM(D445/C445*100)</f>
        <v>92.314750000000004</v>
      </c>
    </row>
    <row r="446" spans="1:5" x14ac:dyDescent="0.2">
      <c r="A446" s="128" t="s">
        <v>213</v>
      </c>
      <c r="B446" s="128"/>
      <c r="C446" s="123">
        <v>400000</v>
      </c>
      <c r="D446" s="123">
        <v>369259</v>
      </c>
      <c r="E446" s="124">
        <f>SUM(D446/C446*100)</f>
        <v>92.314750000000004</v>
      </c>
    </row>
    <row r="447" spans="1:5" x14ac:dyDescent="0.2">
      <c r="A447" s="98" t="s">
        <v>112</v>
      </c>
      <c r="B447" s="98" t="s">
        <v>113</v>
      </c>
      <c r="C447" s="79">
        <v>400000</v>
      </c>
      <c r="D447" s="79">
        <v>369259</v>
      </c>
      <c r="E447" s="125">
        <f>SUM(D447/C447*100)</f>
        <v>92.314750000000004</v>
      </c>
    </row>
    <row r="448" spans="1:5" x14ac:dyDescent="0.2">
      <c r="A448" s="80" t="s">
        <v>114</v>
      </c>
      <c r="B448" s="81" t="s">
        <v>115</v>
      </c>
      <c r="C448" s="80" t="s">
        <v>14</v>
      </c>
      <c r="D448" s="82">
        <v>369259</v>
      </c>
      <c r="E448" s="126"/>
    </row>
    <row r="449" spans="1:5" x14ac:dyDescent="0.2">
      <c r="A449" s="127" t="s">
        <v>214</v>
      </c>
      <c r="B449" s="127"/>
      <c r="C449" s="119">
        <v>207000</v>
      </c>
      <c r="D449" s="119">
        <v>170618.95</v>
      </c>
      <c r="E449" s="120">
        <f>SUM(D449/C449*100)</f>
        <v>82.424613526570056</v>
      </c>
    </row>
    <row r="450" spans="1:5" x14ac:dyDescent="0.2">
      <c r="A450" s="128" t="s">
        <v>215</v>
      </c>
      <c r="B450" s="128"/>
      <c r="C450" s="123">
        <v>7000</v>
      </c>
      <c r="D450" s="123">
        <v>5000</v>
      </c>
      <c r="E450" s="124">
        <f>SUM(D450/C450*100)</f>
        <v>71.428571428571431</v>
      </c>
    </row>
    <row r="451" spans="1:5" x14ac:dyDescent="0.2">
      <c r="A451" s="98" t="s">
        <v>204</v>
      </c>
      <c r="B451" s="98" t="s">
        <v>205</v>
      </c>
      <c r="C451" s="79">
        <v>7000</v>
      </c>
      <c r="D451" s="79">
        <v>5000</v>
      </c>
      <c r="E451" s="125">
        <f>SUM(D451/C451*100)</f>
        <v>71.428571428571431</v>
      </c>
    </row>
    <row r="452" spans="1:5" x14ac:dyDescent="0.2">
      <c r="A452" s="80" t="s">
        <v>206</v>
      </c>
      <c r="B452" s="81" t="s">
        <v>207</v>
      </c>
      <c r="C452" s="80" t="s">
        <v>14</v>
      </c>
      <c r="D452" s="82">
        <v>5000</v>
      </c>
      <c r="E452" s="126"/>
    </row>
    <row r="453" spans="1:5" x14ac:dyDescent="0.2">
      <c r="A453" s="128" t="s">
        <v>216</v>
      </c>
      <c r="B453" s="128"/>
      <c r="C453" s="123">
        <v>13000</v>
      </c>
      <c r="D453" s="123">
        <v>0</v>
      </c>
      <c r="E453" s="124">
        <f>SUM(D453/C453*100)</f>
        <v>0</v>
      </c>
    </row>
    <row r="454" spans="1:5" x14ac:dyDescent="0.2">
      <c r="A454" s="98" t="s">
        <v>204</v>
      </c>
      <c r="B454" s="98" t="s">
        <v>205</v>
      </c>
      <c r="C454" s="79">
        <v>13000</v>
      </c>
      <c r="D454" s="79">
        <v>0</v>
      </c>
      <c r="E454" s="125">
        <f t="shared" ref="E454:E512" si="2">SUM(D454/C454*100)</f>
        <v>0</v>
      </c>
    </row>
    <row r="455" spans="1:5" x14ac:dyDescent="0.2">
      <c r="A455" s="128" t="s">
        <v>217</v>
      </c>
      <c r="B455" s="128"/>
      <c r="C455" s="123">
        <v>187000</v>
      </c>
      <c r="D455" s="123">
        <v>165618.95000000001</v>
      </c>
      <c r="E455" s="124">
        <f t="shared" si="2"/>
        <v>88.566283422459904</v>
      </c>
    </row>
    <row r="456" spans="1:5" x14ac:dyDescent="0.2">
      <c r="A456" s="98" t="s">
        <v>204</v>
      </c>
      <c r="B456" s="98" t="s">
        <v>205</v>
      </c>
      <c r="C456" s="79">
        <v>77000</v>
      </c>
      <c r="D456" s="79">
        <v>74762.5</v>
      </c>
      <c r="E456" s="125">
        <f t="shared" si="2"/>
        <v>97.09415584415585</v>
      </c>
    </row>
    <row r="457" spans="1:5" x14ac:dyDescent="0.2">
      <c r="A457" s="80" t="s">
        <v>218</v>
      </c>
      <c r="B457" s="81" t="s">
        <v>219</v>
      </c>
      <c r="C457" s="80" t="s">
        <v>14</v>
      </c>
      <c r="D457" s="82">
        <v>74762.5</v>
      </c>
      <c r="E457" s="126"/>
    </row>
    <row r="458" spans="1:5" x14ac:dyDescent="0.2">
      <c r="A458" s="98" t="s">
        <v>108</v>
      </c>
      <c r="B458" s="98" t="s">
        <v>109</v>
      </c>
      <c r="C458" s="79">
        <v>110000</v>
      </c>
      <c r="D458" s="79">
        <v>90856.45</v>
      </c>
      <c r="E458" s="125">
        <f t="shared" si="2"/>
        <v>82.596772727272722</v>
      </c>
    </row>
    <row r="459" spans="1:5" x14ac:dyDescent="0.2">
      <c r="A459" s="80" t="s">
        <v>110</v>
      </c>
      <c r="B459" s="81" t="s">
        <v>111</v>
      </c>
      <c r="C459" s="80" t="s">
        <v>14</v>
      </c>
      <c r="D459" s="82">
        <v>90856.45</v>
      </c>
      <c r="E459" s="126"/>
    </row>
    <row r="460" spans="1:5" x14ac:dyDescent="0.2">
      <c r="A460" s="127" t="s">
        <v>220</v>
      </c>
      <c r="B460" s="127"/>
      <c r="C460" s="119">
        <v>342000</v>
      </c>
      <c r="D460" s="119">
        <v>323468.83</v>
      </c>
      <c r="E460" s="120">
        <f t="shared" si="2"/>
        <v>94.581529239766084</v>
      </c>
    </row>
    <row r="461" spans="1:5" x14ac:dyDescent="0.2">
      <c r="A461" s="128" t="s">
        <v>221</v>
      </c>
      <c r="B461" s="128"/>
      <c r="C461" s="123">
        <v>60000</v>
      </c>
      <c r="D461" s="123">
        <v>48668.83</v>
      </c>
      <c r="E461" s="124">
        <f t="shared" si="2"/>
        <v>81.114716666666666</v>
      </c>
    </row>
    <row r="462" spans="1:5" x14ac:dyDescent="0.2">
      <c r="A462" s="98" t="s">
        <v>108</v>
      </c>
      <c r="B462" s="98" t="s">
        <v>109</v>
      </c>
      <c r="C462" s="79">
        <v>60000</v>
      </c>
      <c r="D462" s="79">
        <v>48668.83</v>
      </c>
      <c r="E462" s="125">
        <f t="shared" si="2"/>
        <v>81.114716666666666</v>
      </c>
    </row>
    <row r="463" spans="1:5" x14ac:dyDescent="0.2">
      <c r="A463" s="80" t="s">
        <v>110</v>
      </c>
      <c r="B463" s="81" t="s">
        <v>111</v>
      </c>
      <c r="C463" s="80" t="s">
        <v>14</v>
      </c>
      <c r="D463" s="82">
        <v>48668.83</v>
      </c>
      <c r="E463" s="126"/>
    </row>
    <row r="464" spans="1:5" x14ac:dyDescent="0.2">
      <c r="A464" s="128" t="s">
        <v>222</v>
      </c>
      <c r="B464" s="128"/>
      <c r="C464" s="123">
        <v>2000</v>
      </c>
      <c r="D464" s="123">
        <v>0</v>
      </c>
      <c r="E464" s="124">
        <f t="shared" si="2"/>
        <v>0</v>
      </c>
    </row>
    <row r="465" spans="1:5" x14ac:dyDescent="0.2">
      <c r="A465" s="98" t="s">
        <v>108</v>
      </c>
      <c r="B465" s="98" t="s">
        <v>109</v>
      </c>
      <c r="C465" s="79">
        <v>2000</v>
      </c>
      <c r="D465" s="79">
        <v>0</v>
      </c>
      <c r="E465" s="125">
        <f t="shared" si="2"/>
        <v>0</v>
      </c>
    </row>
    <row r="466" spans="1:5" x14ac:dyDescent="0.2">
      <c r="A466" s="128" t="s">
        <v>223</v>
      </c>
      <c r="B466" s="128"/>
      <c r="C466" s="123">
        <v>280000</v>
      </c>
      <c r="D466" s="123">
        <v>274800</v>
      </c>
      <c r="E466" s="124">
        <f t="shared" si="2"/>
        <v>98.142857142857139</v>
      </c>
    </row>
    <row r="467" spans="1:5" x14ac:dyDescent="0.2">
      <c r="A467" s="98" t="s">
        <v>108</v>
      </c>
      <c r="B467" s="98" t="s">
        <v>109</v>
      </c>
      <c r="C467" s="79">
        <v>280000</v>
      </c>
      <c r="D467" s="79">
        <v>274800</v>
      </c>
      <c r="E467" s="125">
        <f t="shared" si="2"/>
        <v>98.142857142857139</v>
      </c>
    </row>
    <row r="468" spans="1:5" x14ac:dyDescent="0.2">
      <c r="A468" s="80" t="s">
        <v>179</v>
      </c>
      <c r="B468" s="81" t="s">
        <v>180</v>
      </c>
      <c r="C468" s="80" t="s">
        <v>14</v>
      </c>
      <c r="D468" s="82">
        <v>274800</v>
      </c>
      <c r="E468" s="126"/>
    </row>
    <row r="469" spans="1:5" x14ac:dyDescent="0.2">
      <c r="A469" s="127" t="s">
        <v>224</v>
      </c>
      <c r="B469" s="127"/>
      <c r="C469" s="119">
        <v>2015000</v>
      </c>
      <c r="D469" s="119">
        <v>2014944.48</v>
      </c>
      <c r="E469" s="120">
        <f t="shared" si="2"/>
        <v>99.997244665012403</v>
      </c>
    </row>
    <row r="470" spans="1:5" x14ac:dyDescent="0.2">
      <c r="A470" s="128" t="s">
        <v>225</v>
      </c>
      <c r="B470" s="128"/>
      <c r="C470" s="123">
        <v>1100000</v>
      </c>
      <c r="D470" s="123">
        <v>1100000.04</v>
      </c>
      <c r="E470" s="124">
        <f t="shared" si="2"/>
        <v>100.00000363636363</v>
      </c>
    </row>
    <row r="471" spans="1:5" x14ac:dyDescent="0.2">
      <c r="A471" s="98" t="s">
        <v>112</v>
      </c>
      <c r="B471" s="98" t="s">
        <v>113</v>
      </c>
      <c r="C471" s="79">
        <v>1100000</v>
      </c>
      <c r="D471" s="79">
        <v>1100000.04</v>
      </c>
      <c r="E471" s="125">
        <f t="shared" si="2"/>
        <v>100.00000363636363</v>
      </c>
    </row>
    <row r="472" spans="1:5" x14ac:dyDescent="0.2">
      <c r="A472" s="80" t="s">
        <v>114</v>
      </c>
      <c r="B472" s="81" t="s">
        <v>115</v>
      </c>
      <c r="C472" s="80" t="s">
        <v>14</v>
      </c>
      <c r="D472" s="82">
        <v>1100000.04</v>
      </c>
      <c r="E472" s="126"/>
    </row>
    <row r="473" spans="1:5" x14ac:dyDescent="0.2">
      <c r="A473" s="128" t="s">
        <v>226</v>
      </c>
      <c r="B473" s="128"/>
      <c r="C473" s="123">
        <v>465000</v>
      </c>
      <c r="D473" s="123">
        <v>511819.44</v>
      </c>
      <c r="E473" s="124">
        <f t="shared" si="2"/>
        <v>110.06869677419355</v>
      </c>
    </row>
    <row r="474" spans="1:5" x14ac:dyDescent="0.2">
      <c r="A474" s="98" t="s">
        <v>112</v>
      </c>
      <c r="B474" s="98" t="s">
        <v>113</v>
      </c>
      <c r="C474" s="79">
        <v>465000</v>
      </c>
      <c r="D474" s="79">
        <v>511819.44</v>
      </c>
      <c r="E474" s="125">
        <f t="shared" si="2"/>
        <v>110.06869677419355</v>
      </c>
    </row>
    <row r="475" spans="1:5" x14ac:dyDescent="0.2">
      <c r="A475" s="80" t="s">
        <v>114</v>
      </c>
      <c r="B475" s="81" t="s">
        <v>115</v>
      </c>
      <c r="C475" s="80" t="s">
        <v>14</v>
      </c>
      <c r="D475" s="82">
        <v>511819.44</v>
      </c>
      <c r="E475" s="126"/>
    </row>
    <row r="476" spans="1:5" x14ac:dyDescent="0.2">
      <c r="A476" s="128" t="s">
        <v>227</v>
      </c>
      <c r="B476" s="128"/>
      <c r="C476" s="123">
        <v>450000</v>
      </c>
      <c r="D476" s="123">
        <v>403125</v>
      </c>
      <c r="E476" s="124">
        <f t="shared" si="2"/>
        <v>89.583333333333343</v>
      </c>
    </row>
    <row r="477" spans="1:5" x14ac:dyDescent="0.2">
      <c r="A477" s="98" t="s">
        <v>112</v>
      </c>
      <c r="B477" s="98" t="s">
        <v>113</v>
      </c>
      <c r="C477" s="79">
        <v>450000</v>
      </c>
      <c r="D477" s="79">
        <v>403125</v>
      </c>
      <c r="E477" s="125">
        <f t="shared" si="2"/>
        <v>89.583333333333343</v>
      </c>
    </row>
    <row r="478" spans="1:5" x14ac:dyDescent="0.2">
      <c r="A478" s="80" t="s">
        <v>114</v>
      </c>
      <c r="B478" s="81" t="s">
        <v>115</v>
      </c>
      <c r="C478" s="80" t="s">
        <v>14</v>
      </c>
      <c r="D478" s="82">
        <v>403125</v>
      </c>
      <c r="E478" s="126"/>
    </row>
    <row r="479" spans="1:5" x14ac:dyDescent="0.2">
      <c r="A479" s="127" t="s">
        <v>228</v>
      </c>
      <c r="B479" s="127"/>
      <c r="C479" s="119">
        <v>305000</v>
      </c>
      <c r="D479" s="119">
        <v>277706</v>
      </c>
      <c r="E479" s="120">
        <f t="shared" si="2"/>
        <v>91.051147540983607</v>
      </c>
    </row>
    <row r="480" spans="1:5" x14ac:dyDescent="0.2">
      <c r="A480" s="128" t="s">
        <v>229</v>
      </c>
      <c r="B480" s="128"/>
      <c r="C480" s="123">
        <v>245000</v>
      </c>
      <c r="D480" s="123">
        <v>217706</v>
      </c>
      <c r="E480" s="124">
        <f t="shared" si="2"/>
        <v>88.859591836734694</v>
      </c>
    </row>
    <row r="481" spans="1:5" x14ac:dyDescent="0.2">
      <c r="A481" s="98" t="s">
        <v>52</v>
      </c>
      <c r="B481" s="98" t="s">
        <v>53</v>
      </c>
      <c r="C481" s="79">
        <v>10000</v>
      </c>
      <c r="D481" s="79">
        <v>10000</v>
      </c>
      <c r="E481" s="125">
        <f t="shared" si="2"/>
        <v>100</v>
      </c>
    </row>
    <row r="482" spans="1:5" x14ac:dyDescent="0.2">
      <c r="A482" s="80" t="s">
        <v>70</v>
      </c>
      <c r="B482" s="81" t="s">
        <v>71</v>
      </c>
      <c r="C482" s="80" t="s">
        <v>14</v>
      </c>
      <c r="D482" s="82">
        <v>10000</v>
      </c>
      <c r="E482" s="126"/>
    </row>
    <row r="483" spans="1:5" x14ac:dyDescent="0.2">
      <c r="A483" s="98" t="s">
        <v>112</v>
      </c>
      <c r="B483" s="98" t="s">
        <v>113</v>
      </c>
      <c r="C483" s="79">
        <v>235000</v>
      </c>
      <c r="D483" s="79">
        <v>207706</v>
      </c>
      <c r="E483" s="125">
        <f t="shared" si="2"/>
        <v>88.385531914893619</v>
      </c>
    </row>
    <row r="484" spans="1:5" x14ac:dyDescent="0.2">
      <c r="A484" s="80" t="s">
        <v>114</v>
      </c>
      <c r="B484" s="81" t="s">
        <v>115</v>
      </c>
      <c r="C484" s="80" t="s">
        <v>14</v>
      </c>
      <c r="D484" s="82">
        <v>207706</v>
      </c>
      <c r="E484" s="126"/>
    </row>
    <row r="485" spans="1:5" x14ac:dyDescent="0.2">
      <c r="A485" s="128" t="s">
        <v>230</v>
      </c>
      <c r="B485" s="128"/>
      <c r="C485" s="123">
        <v>60000</v>
      </c>
      <c r="D485" s="123">
        <v>60000</v>
      </c>
      <c r="E485" s="124">
        <f t="shared" si="2"/>
        <v>100</v>
      </c>
    </row>
    <row r="486" spans="1:5" x14ac:dyDescent="0.2">
      <c r="A486" s="98" t="s">
        <v>52</v>
      </c>
      <c r="B486" s="98" t="s">
        <v>53</v>
      </c>
      <c r="C486" s="79">
        <v>60000</v>
      </c>
      <c r="D486" s="79">
        <v>60000</v>
      </c>
      <c r="E486" s="125">
        <f t="shared" si="2"/>
        <v>100</v>
      </c>
    </row>
    <row r="487" spans="1:5" x14ac:dyDescent="0.2">
      <c r="A487" s="80" t="s">
        <v>70</v>
      </c>
      <c r="B487" s="81" t="s">
        <v>71</v>
      </c>
      <c r="C487" s="80" t="s">
        <v>14</v>
      </c>
      <c r="D487" s="82">
        <v>60000</v>
      </c>
      <c r="E487" s="126"/>
    </row>
    <row r="488" spans="1:5" x14ac:dyDescent="0.2">
      <c r="A488" s="127" t="s">
        <v>231</v>
      </c>
      <c r="B488" s="127"/>
      <c r="C488" s="119">
        <v>125000</v>
      </c>
      <c r="D488" s="119">
        <v>122001.96</v>
      </c>
      <c r="E488" s="120">
        <f t="shared" si="2"/>
        <v>97.601568</v>
      </c>
    </row>
    <row r="489" spans="1:5" x14ac:dyDescent="0.2">
      <c r="A489" s="128" t="s">
        <v>232</v>
      </c>
      <c r="B489" s="128"/>
      <c r="C489" s="123">
        <v>10000</v>
      </c>
      <c r="D489" s="123">
        <v>16801.97</v>
      </c>
      <c r="E489" s="124">
        <f t="shared" si="2"/>
        <v>168.01970000000003</v>
      </c>
    </row>
    <row r="490" spans="1:5" x14ac:dyDescent="0.2">
      <c r="A490" s="98" t="s">
        <v>108</v>
      </c>
      <c r="B490" s="98" t="s">
        <v>109</v>
      </c>
      <c r="C490" s="79">
        <v>0</v>
      </c>
      <c r="D490" s="79">
        <v>801.97</v>
      </c>
      <c r="E490" s="125">
        <v>0</v>
      </c>
    </row>
    <row r="491" spans="1:5" x14ac:dyDescent="0.2">
      <c r="A491" s="80" t="s">
        <v>110</v>
      </c>
      <c r="B491" s="81" t="s">
        <v>111</v>
      </c>
      <c r="C491" s="80" t="s">
        <v>14</v>
      </c>
      <c r="D491" s="82">
        <v>801.97</v>
      </c>
      <c r="E491" s="126"/>
    </row>
    <row r="492" spans="1:5" x14ac:dyDescent="0.2">
      <c r="A492" s="98" t="s">
        <v>112</v>
      </c>
      <c r="B492" s="98" t="s">
        <v>113</v>
      </c>
      <c r="C492" s="79">
        <v>10000</v>
      </c>
      <c r="D492" s="79">
        <v>16000</v>
      </c>
      <c r="E492" s="125">
        <f t="shared" si="2"/>
        <v>160</v>
      </c>
    </row>
    <row r="493" spans="1:5" x14ac:dyDescent="0.2">
      <c r="A493" s="80" t="s">
        <v>114</v>
      </c>
      <c r="B493" s="81" t="s">
        <v>115</v>
      </c>
      <c r="C493" s="80" t="s">
        <v>14</v>
      </c>
      <c r="D493" s="82">
        <v>16000</v>
      </c>
      <c r="E493" s="126"/>
    </row>
    <row r="494" spans="1:5" x14ac:dyDescent="0.2">
      <c r="A494" s="128" t="s">
        <v>233</v>
      </c>
      <c r="B494" s="128"/>
      <c r="C494" s="123">
        <v>5000</v>
      </c>
      <c r="D494" s="123">
        <v>0</v>
      </c>
      <c r="E494" s="124">
        <f t="shared" si="2"/>
        <v>0</v>
      </c>
    </row>
    <row r="495" spans="1:5" x14ac:dyDescent="0.2">
      <c r="A495" s="98" t="s">
        <v>112</v>
      </c>
      <c r="B495" s="98" t="s">
        <v>113</v>
      </c>
      <c r="C495" s="79">
        <v>5000</v>
      </c>
      <c r="D495" s="79">
        <v>0</v>
      </c>
      <c r="E495" s="125">
        <f t="shared" si="2"/>
        <v>0</v>
      </c>
    </row>
    <row r="496" spans="1:5" x14ac:dyDescent="0.2">
      <c r="A496" s="128" t="s">
        <v>234</v>
      </c>
      <c r="B496" s="128"/>
      <c r="C496" s="123">
        <v>5000</v>
      </c>
      <c r="D496" s="123">
        <v>5000</v>
      </c>
      <c r="E496" s="124">
        <f t="shared" si="2"/>
        <v>100</v>
      </c>
    </row>
    <row r="497" spans="1:5" x14ac:dyDescent="0.2">
      <c r="A497" s="98" t="s">
        <v>112</v>
      </c>
      <c r="B497" s="98" t="s">
        <v>113</v>
      </c>
      <c r="C497" s="79">
        <v>5000</v>
      </c>
      <c r="D497" s="79">
        <v>5000</v>
      </c>
      <c r="E497" s="125">
        <f t="shared" si="2"/>
        <v>100</v>
      </c>
    </row>
    <row r="498" spans="1:5" x14ac:dyDescent="0.2">
      <c r="A498" s="80" t="s">
        <v>114</v>
      </c>
      <c r="B498" s="81" t="s">
        <v>115</v>
      </c>
      <c r="C498" s="80" t="s">
        <v>14</v>
      </c>
      <c r="D498" s="82">
        <v>5000</v>
      </c>
      <c r="E498" s="126"/>
    </row>
    <row r="499" spans="1:5" x14ac:dyDescent="0.2">
      <c r="A499" s="128" t="s">
        <v>235</v>
      </c>
      <c r="B499" s="128"/>
      <c r="C499" s="123">
        <v>10000</v>
      </c>
      <c r="D499" s="123">
        <v>5000</v>
      </c>
      <c r="E499" s="124">
        <f t="shared" si="2"/>
        <v>50</v>
      </c>
    </row>
    <row r="500" spans="1:5" x14ac:dyDescent="0.2">
      <c r="A500" s="98" t="s">
        <v>112</v>
      </c>
      <c r="B500" s="98" t="s">
        <v>113</v>
      </c>
      <c r="C500" s="79">
        <v>10000</v>
      </c>
      <c r="D500" s="79">
        <v>5000</v>
      </c>
      <c r="E500" s="125">
        <f t="shared" si="2"/>
        <v>50</v>
      </c>
    </row>
    <row r="501" spans="1:5" x14ac:dyDescent="0.2">
      <c r="A501" s="80" t="s">
        <v>114</v>
      </c>
      <c r="B501" s="81" t="s">
        <v>115</v>
      </c>
      <c r="C501" s="80" t="s">
        <v>14</v>
      </c>
      <c r="D501" s="82">
        <v>5000</v>
      </c>
      <c r="E501" s="126"/>
    </row>
    <row r="502" spans="1:5" x14ac:dyDescent="0.2">
      <c r="A502" s="128" t="s">
        <v>236</v>
      </c>
      <c r="B502" s="128"/>
      <c r="C502" s="123">
        <v>90000</v>
      </c>
      <c r="D502" s="123">
        <v>90199.99</v>
      </c>
      <c r="E502" s="124">
        <f t="shared" si="2"/>
        <v>100.22221111111111</v>
      </c>
    </row>
    <row r="503" spans="1:5" x14ac:dyDescent="0.2">
      <c r="A503" s="98" t="s">
        <v>75</v>
      </c>
      <c r="B503" s="98" t="s">
        <v>76</v>
      </c>
      <c r="C503" s="79">
        <v>20000</v>
      </c>
      <c r="D503" s="79">
        <v>199.99</v>
      </c>
      <c r="E503" s="125">
        <f t="shared" si="2"/>
        <v>0.99995000000000001</v>
      </c>
    </row>
    <row r="504" spans="1:5" x14ac:dyDescent="0.2">
      <c r="A504" s="80" t="s">
        <v>79</v>
      </c>
      <c r="B504" s="81" t="s">
        <v>80</v>
      </c>
      <c r="C504" s="80" t="s">
        <v>14</v>
      </c>
      <c r="D504" s="82">
        <v>199.99</v>
      </c>
      <c r="E504" s="126"/>
    </row>
    <row r="505" spans="1:5" x14ac:dyDescent="0.2">
      <c r="A505" s="98" t="s">
        <v>112</v>
      </c>
      <c r="B505" s="98" t="s">
        <v>113</v>
      </c>
      <c r="C505" s="79">
        <v>70000</v>
      </c>
      <c r="D505" s="79">
        <v>90000</v>
      </c>
      <c r="E505" s="125">
        <f t="shared" si="2"/>
        <v>128.57142857142858</v>
      </c>
    </row>
    <row r="506" spans="1:5" x14ac:dyDescent="0.2">
      <c r="A506" s="80" t="s">
        <v>114</v>
      </c>
      <c r="B506" s="81" t="s">
        <v>115</v>
      </c>
      <c r="C506" s="80" t="s">
        <v>14</v>
      </c>
      <c r="D506" s="82">
        <v>90000</v>
      </c>
      <c r="E506" s="126"/>
    </row>
    <row r="507" spans="1:5" x14ac:dyDescent="0.2">
      <c r="A507" s="128" t="s">
        <v>239</v>
      </c>
      <c r="B507" s="128"/>
      <c r="C507" s="123">
        <v>5000</v>
      </c>
      <c r="D507" s="123">
        <v>5000</v>
      </c>
      <c r="E507" s="124">
        <f t="shared" si="2"/>
        <v>100</v>
      </c>
    </row>
    <row r="508" spans="1:5" x14ac:dyDescent="0.2">
      <c r="A508" s="98" t="s">
        <v>112</v>
      </c>
      <c r="B508" s="98" t="s">
        <v>113</v>
      </c>
      <c r="C508" s="79">
        <v>5000</v>
      </c>
      <c r="D508" s="79">
        <v>5000</v>
      </c>
      <c r="E508" s="125">
        <f t="shared" si="2"/>
        <v>100</v>
      </c>
    </row>
    <row r="509" spans="1:5" x14ac:dyDescent="0.2">
      <c r="A509" s="80" t="s">
        <v>114</v>
      </c>
      <c r="B509" s="81" t="s">
        <v>115</v>
      </c>
      <c r="C509" s="80" t="s">
        <v>14</v>
      </c>
      <c r="D509" s="82">
        <v>5000</v>
      </c>
      <c r="E509" s="126"/>
    </row>
    <row r="510" spans="1:5" x14ac:dyDescent="0.2">
      <c r="A510" s="127" t="s">
        <v>240</v>
      </c>
      <c r="B510" s="127"/>
      <c r="C510" s="119">
        <v>1456650</v>
      </c>
      <c r="D510" s="119">
        <v>1635894</v>
      </c>
      <c r="E510" s="120">
        <f t="shared" si="2"/>
        <v>112.30522088353413</v>
      </c>
    </row>
    <row r="511" spans="1:5" x14ac:dyDescent="0.2">
      <c r="A511" s="128" t="s">
        <v>241</v>
      </c>
      <c r="B511" s="128"/>
      <c r="C511" s="123">
        <v>800000</v>
      </c>
      <c r="D511" s="123">
        <v>1005977.26</v>
      </c>
      <c r="E511" s="124">
        <f t="shared" si="2"/>
        <v>125.7471575</v>
      </c>
    </row>
    <row r="512" spans="1:5" x14ac:dyDescent="0.2">
      <c r="A512" s="98" t="s">
        <v>108</v>
      </c>
      <c r="B512" s="98" t="s">
        <v>109</v>
      </c>
      <c r="C512" s="79">
        <v>800000</v>
      </c>
      <c r="D512" s="79">
        <v>1005977.26</v>
      </c>
      <c r="E512" s="125">
        <f t="shared" si="2"/>
        <v>125.7471575</v>
      </c>
    </row>
    <row r="513" spans="1:5" x14ac:dyDescent="0.2">
      <c r="A513" s="80" t="s">
        <v>179</v>
      </c>
      <c r="B513" s="81" t="s">
        <v>180</v>
      </c>
      <c r="C513" s="80" t="s">
        <v>14</v>
      </c>
      <c r="D513" s="82">
        <v>437850</v>
      </c>
      <c r="E513" s="126"/>
    </row>
    <row r="514" spans="1:5" x14ac:dyDescent="0.2">
      <c r="A514" s="80" t="s">
        <v>110</v>
      </c>
      <c r="B514" s="81" t="s">
        <v>111</v>
      </c>
      <c r="C514" s="80" t="s">
        <v>14</v>
      </c>
      <c r="D514" s="82">
        <v>568127.26</v>
      </c>
      <c r="E514" s="126"/>
    </row>
    <row r="515" spans="1:5" x14ac:dyDescent="0.2">
      <c r="A515" s="128" t="s">
        <v>242</v>
      </c>
      <c r="B515" s="128"/>
      <c r="C515" s="123">
        <v>46650</v>
      </c>
      <c r="D515" s="123">
        <v>37050</v>
      </c>
      <c r="E515" s="124">
        <f>SUM(D515/C515*100)</f>
        <v>79.421221864951761</v>
      </c>
    </row>
    <row r="516" spans="1:5" x14ac:dyDescent="0.2">
      <c r="A516" s="98" t="s">
        <v>108</v>
      </c>
      <c r="B516" s="98" t="s">
        <v>109</v>
      </c>
      <c r="C516" s="79">
        <v>46650</v>
      </c>
      <c r="D516" s="79">
        <v>37050</v>
      </c>
      <c r="E516" s="125">
        <f>SUM(D516/C516*100)</f>
        <v>79.421221864951761</v>
      </c>
    </row>
    <row r="517" spans="1:5" x14ac:dyDescent="0.2">
      <c r="A517" s="80" t="s">
        <v>179</v>
      </c>
      <c r="B517" s="81" t="s">
        <v>180</v>
      </c>
      <c r="C517" s="80" t="s">
        <v>14</v>
      </c>
      <c r="D517" s="82">
        <v>37050</v>
      </c>
      <c r="E517" s="126"/>
    </row>
    <row r="518" spans="1:5" x14ac:dyDescent="0.2">
      <c r="A518" s="128" t="s">
        <v>243</v>
      </c>
      <c r="B518" s="128"/>
      <c r="C518" s="123">
        <v>400000</v>
      </c>
      <c r="D518" s="123">
        <v>393179.74</v>
      </c>
      <c r="E518" s="124">
        <f>SUM(D518/C518*100)</f>
        <v>98.294934999999995</v>
      </c>
    </row>
    <row r="519" spans="1:5" x14ac:dyDescent="0.2">
      <c r="A519" s="98" t="s">
        <v>52</v>
      </c>
      <c r="B519" s="98" t="s">
        <v>53</v>
      </c>
      <c r="C519" s="79">
        <v>0</v>
      </c>
      <c r="D519" s="79">
        <v>2312.5</v>
      </c>
      <c r="E519" s="125">
        <v>0</v>
      </c>
    </row>
    <row r="520" spans="1:5" x14ac:dyDescent="0.2">
      <c r="A520" s="80" t="s">
        <v>70</v>
      </c>
      <c r="B520" s="81" t="s">
        <v>71</v>
      </c>
      <c r="C520" s="80" t="s">
        <v>14</v>
      </c>
      <c r="D520" s="82">
        <v>2312.5</v>
      </c>
      <c r="E520" s="126"/>
    </row>
    <row r="521" spans="1:5" x14ac:dyDescent="0.2">
      <c r="A521" s="98" t="s">
        <v>108</v>
      </c>
      <c r="B521" s="98" t="s">
        <v>109</v>
      </c>
      <c r="C521" s="79">
        <v>400000</v>
      </c>
      <c r="D521" s="79">
        <v>390867.24</v>
      </c>
      <c r="E521" s="125">
        <f>SUM(D521/C521*100)</f>
        <v>97.716809999999995</v>
      </c>
    </row>
    <row r="522" spans="1:5" x14ac:dyDescent="0.2">
      <c r="A522" s="80" t="s">
        <v>110</v>
      </c>
      <c r="B522" s="81" t="s">
        <v>111</v>
      </c>
      <c r="C522" s="80" t="s">
        <v>14</v>
      </c>
      <c r="D522" s="82">
        <v>390867.24</v>
      </c>
      <c r="E522" s="126"/>
    </row>
    <row r="523" spans="1:5" x14ac:dyDescent="0.2">
      <c r="A523" s="128" t="s">
        <v>244</v>
      </c>
      <c r="B523" s="128"/>
      <c r="C523" s="123">
        <v>5000</v>
      </c>
      <c r="D523" s="123">
        <v>0</v>
      </c>
      <c r="E523" s="124">
        <f>SUM(D523/C523*100)</f>
        <v>0</v>
      </c>
    </row>
    <row r="524" spans="1:5" x14ac:dyDescent="0.2">
      <c r="A524" s="98" t="s">
        <v>108</v>
      </c>
      <c r="B524" s="98" t="s">
        <v>109</v>
      </c>
      <c r="C524" s="79">
        <v>5000</v>
      </c>
      <c r="D524" s="79">
        <v>0</v>
      </c>
      <c r="E524" s="125">
        <f>SUM(D524/C524*100)</f>
        <v>0</v>
      </c>
    </row>
    <row r="525" spans="1:5" x14ac:dyDescent="0.2">
      <c r="A525" s="128" t="s">
        <v>245</v>
      </c>
      <c r="B525" s="128"/>
      <c r="C525" s="123">
        <v>205000</v>
      </c>
      <c r="D525" s="123">
        <v>199687</v>
      </c>
      <c r="E525" s="124">
        <f>SUM(D525/C525*100)</f>
        <v>97.408292682926827</v>
      </c>
    </row>
    <row r="526" spans="1:5" x14ac:dyDescent="0.2">
      <c r="A526" s="98" t="s">
        <v>108</v>
      </c>
      <c r="B526" s="98" t="s">
        <v>109</v>
      </c>
      <c r="C526" s="79">
        <v>205000</v>
      </c>
      <c r="D526" s="79">
        <v>199687</v>
      </c>
      <c r="E526" s="125">
        <f>SUM(D526/C526*100)</f>
        <v>97.408292682926827</v>
      </c>
    </row>
    <row r="527" spans="1:5" x14ac:dyDescent="0.2">
      <c r="A527" s="80" t="s">
        <v>110</v>
      </c>
      <c r="B527" s="81" t="s">
        <v>111</v>
      </c>
      <c r="C527" s="80" t="s">
        <v>14</v>
      </c>
      <c r="D527" s="82">
        <v>199687</v>
      </c>
      <c r="E527" s="126"/>
    </row>
    <row r="528" spans="1:5" x14ac:dyDescent="0.2">
      <c r="A528" s="127" t="s">
        <v>246</v>
      </c>
      <c r="B528" s="127"/>
      <c r="C528" s="119">
        <v>25000</v>
      </c>
      <c r="D528" s="119">
        <v>21079.71</v>
      </c>
      <c r="E528" s="120">
        <f>SUM(D528/C528*100)</f>
        <v>84.318839999999994</v>
      </c>
    </row>
    <row r="529" spans="1:5" x14ac:dyDescent="0.2">
      <c r="A529" s="128" t="s">
        <v>247</v>
      </c>
      <c r="B529" s="128"/>
      <c r="C529" s="123">
        <v>25000</v>
      </c>
      <c r="D529" s="123">
        <v>21079.71</v>
      </c>
      <c r="E529" s="124">
        <f>SUM(D529/C529*100)</f>
        <v>84.318839999999994</v>
      </c>
    </row>
    <row r="530" spans="1:5" x14ac:dyDescent="0.2">
      <c r="A530" s="98" t="s">
        <v>108</v>
      </c>
      <c r="B530" s="98" t="s">
        <v>109</v>
      </c>
      <c r="C530" s="79">
        <v>25000</v>
      </c>
      <c r="D530" s="79">
        <v>21079.71</v>
      </c>
      <c r="E530" s="125">
        <f>SUM(D530/C530*100)</f>
        <v>84.318839999999994</v>
      </c>
    </row>
    <row r="531" spans="1:5" x14ac:dyDescent="0.2">
      <c r="A531" s="80" t="s">
        <v>110</v>
      </c>
      <c r="B531" s="81" t="s">
        <v>111</v>
      </c>
      <c r="C531" s="80" t="s">
        <v>14</v>
      </c>
      <c r="D531" s="82">
        <v>21079.71</v>
      </c>
      <c r="E531" s="126"/>
    </row>
    <row r="532" spans="1:5" x14ac:dyDescent="0.2">
      <c r="A532" s="127" t="s">
        <v>248</v>
      </c>
      <c r="B532" s="127"/>
      <c r="C532" s="119">
        <v>475000</v>
      </c>
      <c r="D532" s="119">
        <v>453421</v>
      </c>
      <c r="E532" s="120">
        <f>SUM(D532/C532*100)</f>
        <v>95.457052631578946</v>
      </c>
    </row>
    <row r="533" spans="1:5" x14ac:dyDescent="0.2">
      <c r="A533" s="128" t="s">
        <v>249</v>
      </c>
      <c r="B533" s="128"/>
      <c r="C533" s="123">
        <v>475000</v>
      </c>
      <c r="D533" s="123">
        <v>453421</v>
      </c>
      <c r="E533" s="124">
        <f>SUM(D533/C533*100)</f>
        <v>95.457052631578946</v>
      </c>
    </row>
    <row r="534" spans="1:5" x14ac:dyDescent="0.2">
      <c r="A534" s="98" t="s">
        <v>112</v>
      </c>
      <c r="B534" s="98" t="s">
        <v>113</v>
      </c>
      <c r="C534" s="79">
        <v>475000</v>
      </c>
      <c r="D534" s="79">
        <v>453421</v>
      </c>
      <c r="E534" s="125">
        <f>SUM(D534/C534*100)</f>
        <v>95.457052631578946</v>
      </c>
    </row>
    <row r="535" spans="1:5" x14ac:dyDescent="0.2">
      <c r="A535" s="80" t="s">
        <v>114</v>
      </c>
      <c r="B535" s="81" t="s">
        <v>115</v>
      </c>
      <c r="C535" s="80" t="s">
        <v>14</v>
      </c>
      <c r="D535" s="82">
        <v>453421</v>
      </c>
      <c r="E535" s="126"/>
    </row>
    <row r="536" spans="1:5" x14ac:dyDescent="0.2">
      <c r="A536" s="127" t="s">
        <v>250</v>
      </c>
      <c r="B536" s="127"/>
      <c r="C536" s="119">
        <v>30000</v>
      </c>
      <c r="D536" s="119">
        <v>5666.8</v>
      </c>
      <c r="E536" s="120">
        <f>SUM(D536/C536*100)</f>
        <v>18.889333333333333</v>
      </c>
    </row>
    <row r="537" spans="1:5" x14ac:dyDescent="0.2">
      <c r="A537" s="128" t="s">
        <v>251</v>
      </c>
      <c r="B537" s="128"/>
      <c r="C537" s="123">
        <v>30000</v>
      </c>
      <c r="D537" s="123">
        <v>5666.8</v>
      </c>
      <c r="E537" s="124">
        <f>SUM(D537/C537*100)</f>
        <v>18.889333333333333</v>
      </c>
    </row>
    <row r="538" spans="1:5" x14ac:dyDescent="0.2">
      <c r="A538" s="98" t="s">
        <v>108</v>
      </c>
      <c r="B538" s="98" t="s">
        <v>109</v>
      </c>
      <c r="C538" s="79">
        <v>5000</v>
      </c>
      <c r="D538" s="79">
        <v>4666.8</v>
      </c>
      <c r="E538" s="125">
        <f>SUM(D538/C538*100)</f>
        <v>93.336000000000013</v>
      </c>
    </row>
    <row r="539" spans="1:5" x14ac:dyDescent="0.2">
      <c r="A539" s="80" t="s">
        <v>110</v>
      </c>
      <c r="B539" s="81" t="s">
        <v>111</v>
      </c>
      <c r="C539" s="80" t="s">
        <v>14</v>
      </c>
      <c r="D539" s="82">
        <v>4666.8</v>
      </c>
      <c r="E539" s="126"/>
    </row>
    <row r="540" spans="1:5" x14ac:dyDescent="0.2">
      <c r="A540" s="98" t="s">
        <v>112</v>
      </c>
      <c r="B540" s="98" t="s">
        <v>113</v>
      </c>
      <c r="C540" s="79">
        <v>25000</v>
      </c>
      <c r="D540" s="79">
        <v>1000</v>
      </c>
      <c r="E540" s="125">
        <f>SUM(D540/C540*100)</f>
        <v>4</v>
      </c>
    </row>
    <row r="541" spans="1:5" x14ac:dyDescent="0.2">
      <c r="A541" s="80" t="s">
        <v>114</v>
      </c>
      <c r="B541" s="81" t="s">
        <v>115</v>
      </c>
      <c r="C541" s="80" t="s">
        <v>14</v>
      </c>
      <c r="D541" s="82">
        <v>1000</v>
      </c>
      <c r="E541" s="126"/>
    </row>
    <row r="542" spans="1:5" x14ac:dyDescent="0.2">
      <c r="A542" s="127" t="s">
        <v>252</v>
      </c>
      <c r="B542" s="127"/>
      <c r="C542" s="119">
        <v>1615000</v>
      </c>
      <c r="D542" s="119">
        <v>1615000</v>
      </c>
      <c r="E542" s="120">
        <f>SUM(D542/C542*100)</f>
        <v>100</v>
      </c>
    </row>
    <row r="543" spans="1:5" x14ac:dyDescent="0.2">
      <c r="A543" s="128" t="s">
        <v>253</v>
      </c>
      <c r="B543" s="128"/>
      <c r="C543" s="123">
        <v>1615000</v>
      </c>
      <c r="D543" s="123">
        <v>1615000</v>
      </c>
      <c r="E543" s="124">
        <f>SUM(D543/C543*100)</f>
        <v>100</v>
      </c>
    </row>
    <row r="544" spans="1:5" x14ac:dyDescent="0.2">
      <c r="A544" s="98" t="s">
        <v>112</v>
      </c>
      <c r="B544" s="98" t="s">
        <v>113</v>
      </c>
      <c r="C544" s="79">
        <v>1615000</v>
      </c>
      <c r="D544" s="79">
        <v>1615000</v>
      </c>
      <c r="E544" s="125">
        <f>SUM(D544/C544*100)</f>
        <v>100</v>
      </c>
    </row>
    <row r="545" spans="1:5" x14ac:dyDescent="0.2">
      <c r="A545" s="80" t="s">
        <v>114</v>
      </c>
      <c r="B545" s="81" t="s">
        <v>115</v>
      </c>
      <c r="C545" s="80" t="s">
        <v>14</v>
      </c>
      <c r="D545" s="82">
        <v>1615000</v>
      </c>
      <c r="E545" s="126"/>
    </row>
    <row r="546" spans="1:5" x14ac:dyDescent="0.2">
      <c r="A546" s="127" t="s">
        <v>254</v>
      </c>
      <c r="B546" s="127"/>
      <c r="C546" s="119">
        <v>85000</v>
      </c>
      <c r="D546" s="119">
        <v>7699</v>
      </c>
      <c r="E546" s="120">
        <f t="shared" ref="E546:E596" si="3">SUM(D546/C546*100)</f>
        <v>9.0576470588235303</v>
      </c>
    </row>
    <row r="547" spans="1:5" x14ac:dyDescent="0.2">
      <c r="A547" s="128" t="s">
        <v>255</v>
      </c>
      <c r="B547" s="128"/>
      <c r="C547" s="123">
        <v>85000</v>
      </c>
      <c r="D547" s="123">
        <v>7699</v>
      </c>
      <c r="E547" s="124">
        <f t="shared" si="3"/>
        <v>9.0576470588235303</v>
      </c>
    </row>
    <row r="548" spans="1:5" x14ac:dyDescent="0.2">
      <c r="A548" s="98" t="s">
        <v>28</v>
      </c>
      <c r="B548" s="98" t="s">
        <v>29</v>
      </c>
      <c r="C548" s="79">
        <v>2000</v>
      </c>
      <c r="D548" s="79">
        <v>250</v>
      </c>
      <c r="E548" s="125">
        <f t="shared" si="3"/>
        <v>12.5</v>
      </c>
    </row>
    <row r="549" spans="1:5" x14ac:dyDescent="0.2">
      <c r="A549" s="80" t="s">
        <v>34</v>
      </c>
      <c r="B549" s="81" t="s">
        <v>35</v>
      </c>
      <c r="C549" s="80" t="s">
        <v>14</v>
      </c>
      <c r="D549" s="82">
        <v>250</v>
      </c>
      <c r="E549" s="126"/>
    </row>
    <row r="550" spans="1:5" x14ac:dyDescent="0.2">
      <c r="A550" s="98" t="s">
        <v>38</v>
      </c>
      <c r="B550" s="98" t="s">
        <v>39</v>
      </c>
      <c r="C550" s="79">
        <v>22000</v>
      </c>
      <c r="D550" s="79">
        <v>7449</v>
      </c>
      <c r="E550" s="125">
        <f t="shared" si="3"/>
        <v>33.859090909090909</v>
      </c>
    </row>
    <row r="551" spans="1:5" x14ac:dyDescent="0.2">
      <c r="A551" s="80" t="s">
        <v>50</v>
      </c>
      <c r="B551" s="81" t="s">
        <v>51</v>
      </c>
      <c r="C551" s="80" t="s">
        <v>14</v>
      </c>
      <c r="D551" s="82">
        <v>7449</v>
      </c>
      <c r="E551" s="126"/>
    </row>
    <row r="552" spans="1:5" x14ac:dyDescent="0.2">
      <c r="A552" s="98" t="s">
        <v>52</v>
      </c>
      <c r="B552" s="98" t="s">
        <v>53</v>
      </c>
      <c r="C552" s="79">
        <v>15000</v>
      </c>
      <c r="D552" s="79">
        <v>0</v>
      </c>
      <c r="E552" s="125">
        <f t="shared" si="3"/>
        <v>0</v>
      </c>
    </row>
    <row r="553" spans="1:5" x14ac:dyDescent="0.2">
      <c r="A553" s="98" t="s">
        <v>112</v>
      </c>
      <c r="B553" s="98" t="s">
        <v>113</v>
      </c>
      <c r="C553" s="79">
        <v>5000</v>
      </c>
      <c r="D553" s="79">
        <v>0</v>
      </c>
      <c r="E553" s="125">
        <f t="shared" si="3"/>
        <v>0</v>
      </c>
    </row>
    <row r="554" spans="1:5" x14ac:dyDescent="0.2">
      <c r="A554" s="98" t="s">
        <v>133</v>
      </c>
      <c r="B554" s="98" t="s">
        <v>134</v>
      </c>
      <c r="C554" s="79">
        <v>41000</v>
      </c>
      <c r="D554" s="79">
        <v>0</v>
      </c>
      <c r="E554" s="125">
        <f t="shared" si="3"/>
        <v>0</v>
      </c>
    </row>
    <row r="555" spans="1:5" x14ac:dyDescent="0.2">
      <c r="A555" s="127" t="s">
        <v>256</v>
      </c>
      <c r="B555" s="127"/>
      <c r="C555" s="119">
        <v>100000</v>
      </c>
      <c r="D555" s="119">
        <v>99999.96</v>
      </c>
      <c r="E555" s="120">
        <f t="shared" si="3"/>
        <v>99.999960000000016</v>
      </c>
    </row>
    <row r="556" spans="1:5" x14ac:dyDescent="0.2">
      <c r="A556" s="128" t="s">
        <v>257</v>
      </c>
      <c r="B556" s="128"/>
      <c r="C556" s="123">
        <v>100000</v>
      </c>
      <c r="D556" s="123">
        <v>99999.96</v>
      </c>
      <c r="E556" s="124">
        <f t="shared" si="3"/>
        <v>99.999960000000016</v>
      </c>
    </row>
    <row r="557" spans="1:5" x14ac:dyDescent="0.2">
      <c r="A557" s="98" t="s">
        <v>112</v>
      </c>
      <c r="B557" s="98" t="s">
        <v>113</v>
      </c>
      <c r="C557" s="79">
        <v>100000</v>
      </c>
      <c r="D557" s="79">
        <v>99999.96</v>
      </c>
      <c r="E557" s="125">
        <f t="shared" si="3"/>
        <v>99.999960000000016</v>
      </c>
    </row>
    <row r="558" spans="1:5" x14ac:dyDescent="0.2">
      <c r="A558" s="80" t="s">
        <v>114</v>
      </c>
      <c r="B558" s="81" t="s">
        <v>115</v>
      </c>
      <c r="C558" s="80" t="s">
        <v>14</v>
      </c>
      <c r="D558" s="82">
        <v>99999.96</v>
      </c>
      <c r="E558" s="126"/>
    </row>
    <row r="559" spans="1:5" x14ac:dyDescent="0.2">
      <c r="A559" s="127" t="s">
        <v>258</v>
      </c>
      <c r="B559" s="127"/>
      <c r="C559" s="119">
        <v>20000</v>
      </c>
      <c r="D559" s="119">
        <v>0</v>
      </c>
      <c r="E559" s="120">
        <f t="shared" si="3"/>
        <v>0</v>
      </c>
    </row>
    <row r="560" spans="1:5" x14ac:dyDescent="0.2">
      <c r="A560" s="128" t="s">
        <v>259</v>
      </c>
      <c r="B560" s="128"/>
      <c r="C560" s="123">
        <v>20000</v>
      </c>
      <c r="D560" s="123">
        <v>0</v>
      </c>
      <c r="E560" s="124">
        <f t="shared" si="3"/>
        <v>0</v>
      </c>
    </row>
    <row r="561" spans="1:5" x14ac:dyDescent="0.2">
      <c r="A561" s="98" t="s">
        <v>204</v>
      </c>
      <c r="B561" s="98" t="s">
        <v>205</v>
      </c>
      <c r="C561" s="79">
        <v>20000</v>
      </c>
      <c r="D561" s="79">
        <v>0</v>
      </c>
      <c r="E561" s="125">
        <f t="shared" si="3"/>
        <v>0</v>
      </c>
    </row>
    <row r="562" spans="1:5" x14ac:dyDescent="0.2">
      <c r="A562" s="127" t="s">
        <v>260</v>
      </c>
      <c r="B562" s="127"/>
      <c r="C562" s="119">
        <v>322000</v>
      </c>
      <c r="D562" s="119">
        <v>312000</v>
      </c>
      <c r="E562" s="120">
        <f t="shared" si="3"/>
        <v>96.894409937888199</v>
      </c>
    </row>
    <row r="563" spans="1:5" x14ac:dyDescent="0.2">
      <c r="A563" s="128" t="s">
        <v>261</v>
      </c>
      <c r="B563" s="128"/>
      <c r="C563" s="123">
        <v>322000</v>
      </c>
      <c r="D563" s="123">
        <v>312000</v>
      </c>
      <c r="E563" s="124">
        <f t="shared" si="3"/>
        <v>96.894409937888199</v>
      </c>
    </row>
    <row r="564" spans="1:5" x14ac:dyDescent="0.2">
      <c r="A564" s="98" t="s">
        <v>52</v>
      </c>
      <c r="B564" s="98" t="s">
        <v>53</v>
      </c>
      <c r="C564" s="79">
        <v>10000</v>
      </c>
      <c r="D564" s="79">
        <v>0</v>
      </c>
      <c r="E564" s="125">
        <f t="shared" si="3"/>
        <v>0</v>
      </c>
    </row>
    <row r="565" spans="1:5" x14ac:dyDescent="0.2">
      <c r="A565" s="98" t="s">
        <v>112</v>
      </c>
      <c r="B565" s="98" t="s">
        <v>113</v>
      </c>
      <c r="C565" s="79">
        <v>312000</v>
      </c>
      <c r="D565" s="79">
        <v>312000</v>
      </c>
      <c r="E565" s="125">
        <f t="shared" si="3"/>
        <v>100</v>
      </c>
    </row>
    <row r="566" spans="1:5" x14ac:dyDescent="0.2">
      <c r="A566" s="80" t="s">
        <v>114</v>
      </c>
      <c r="B566" s="81" t="s">
        <v>115</v>
      </c>
      <c r="C566" s="80" t="s">
        <v>14</v>
      </c>
      <c r="D566" s="82">
        <v>312000</v>
      </c>
      <c r="E566" s="126"/>
    </row>
    <row r="567" spans="1:5" x14ac:dyDescent="0.2">
      <c r="A567" s="127" t="s">
        <v>262</v>
      </c>
      <c r="B567" s="127"/>
      <c r="C567" s="119">
        <v>125000</v>
      </c>
      <c r="D567" s="119">
        <v>113998.8</v>
      </c>
      <c r="E567" s="120">
        <f t="shared" si="3"/>
        <v>91.199039999999997</v>
      </c>
    </row>
    <row r="568" spans="1:5" x14ac:dyDescent="0.2">
      <c r="A568" s="128" t="s">
        <v>263</v>
      </c>
      <c r="B568" s="128"/>
      <c r="C568" s="123">
        <v>125000</v>
      </c>
      <c r="D568" s="123">
        <v>113998.8</v>
      </c>
      <c r="E568" s="124">
        <f t="shared" si="3"/>
        <v>91.199039999999997</v>
      </c>
    </row>
    <row r="569" spans="1:5" x14ac:dyDescent="0.2">
      <c r="A569" s="98" t="s">
        <v>38</v>
      </c>
      <c r="B569" s="98" t="s">
        <v>39</v>
      </c>
      <c r="C569" s="79">
        <v>5000</v>
      </c>
      <c r="D569" s="79">
        <v>0</v>
      </c>
      <c r="E569" s="125">
        <f t="shared" si="3"/>
        <v>0</v>
      </c>
    </row>
    <row r="570" spans="1:5" x14ac:dyDescent="0.2">
      <c r="A570" s="98" t="s">
        <v>52</v>
      </c>
      <c r="B570" s="98" t="s">
        <v>53</v>
      </c>
      <c r="C570" s="79">
        <v>40000</v>
      </c>
      <c r="D570" s="79">
        <v>34908.800000000003</v>
      </c>
      <c r="E570" s="125">
        <f t="shared" si="3"/>
        <v>87.272000000000006</v>
      </c>
    </row>
    <row r="571" spans="1:5" x14ac:dyDescent="0.2">
      <c r="A571" s="80" t="s">
        <v>66</v>
      </c>
      <c r="B571" s="81" t="s">
        <v>67</v>
      </c>
      <c r="C571" s="80" t="s">
        <v>14</v>
      </c>
      <c r="D571" s="82">
        <v>34908.800000000003</v>
      </c>
      <c r="E571" s="126"/>
    </row>
    <row r="572" spans="1:5" x14ac:dyDescent="0.2">
      <c r="A572" s="98" t="s">
        <v>75</v>
      </c>
      <c r="B572" s="98" t="s">
        <v>76</v>
      </c>
      <c r="C572" s="79">
        <v>80000</v>
      </c>
      <c r="D572" s="79">
        <v>79090</v>
      </c>
      <c r="E572" s="125">
        <f t="shared" si="3"/>
        <v>98.862499999999997</v>
      </c>
    </row>
    <row r="573" spans="1:5" x14ac:dyDescent="0.2">
      <c r="A573" s="80" t="s">
        <v>79</v>
      </c>
      <c r="B573" s="81" t="s">
        <v>80</v>
      </c>
      <c r="C573" s="80" t="s">
        <v>14</v>
      </c>
      <c r="D573" s="82">
        <v>79090</v>
      </c>
      <c r="E573" s="126"/>
    </row>
    <row r="574" spans="1:5" x14ac:dyDescent="0.2">
      <c r="A574" s="127" t="s">
        <v>264</v>
      </c>
      <c r="B574" s="127"/>
      <c r="C574" s="119">
        <v>50000</v>
      </c>
      <c r="D574" s="119">
        <v>47856</v>
      </c>
      <c r="E574" s="120">
        <f t="shared" si="3"/>
        <v>95.712000000000003</v>
      </c>
    </row>
    <row r="575" spans="1:5" x14ac:dyDescent="0.2">
      <c r="A575" s="128" t="s">
        <v>265</v>
      </c>
      <c r="B575" s="128"/>
      <c r="C575" s="123">
        <v>50000</v>
      </c>
      <c r="D575" s="123">
        <v>47856</v>
      </c>
      <c r="E575" s="124">
        <f t="shared" si="3"/>
        <v>95.712000000000003</v>
      </c>
    </row>
    <row r="576" spans="1:5" x14ac:dyDescent="0.2">
      <c r="A576" s="98" t="s">
        <v>38</v>
      </c>
      <c r="B576" s="98" t="s">
        <v>39</v>
      </c>
      <c r="C576" s="79">
        <v>1000</v>
      </c>
      <c r="D576" s="79">
        <v>0</v>
      </c>
      <c r="E576" s="125">
        <f t="shared" si="3"/>
        <v>0</v>
      </c>
    </row>
    <row r="577" spans="1:5" x14ac:dyDescent="0.2">
      <c r="A577" s="98" t="s">
        <v>112</v>
      </c>
      <c r="B577" s="98" t="s">
        <v>113</v>
      </c>
      <c r="C577" s="79">
        <v>49000</v>
      </c>
      <c r="D577" s="79">
        <v>47856</v>
      </c>
      <c r="E577" s="125">
        <f t="shared" si="3"/>
        <v>97.665306122448982</v>
      </c>
    </row>
    <row r="578" spans="1:5" x14ac:dyDescent="0.2">
      <c r="A578" s="80" t="s">
        <v>114</v>
      </c>
      <c r="B578" s="81" t="s">
        <v>115</v>
      </c>
      <c r="C578" s="80" t="s">
        <v>14</v>
      </c>
      <c r="D578" s="82">
        <v>47856</v>
      </c>
      <c r="E578" s="126"/>
    </row>
    <row r="579" spans="1:5" x14ac:dyDescent="0.2">
      <c r="A579" s="96" t="s">
        <v>266</v>
      </c>
      <c r="B579" s="96"/>
      <c r="C579" s="97">
        <v>4325160</v>
      </c>
      <c r="D579" s="97">
        <v>4231068.28</v>
      </c>
      <c r="E579" s="116">
        <f t="shared" si="3"/>
        <v>97.824549380832167</v>
      </c>
    </row>
    <row r="580" spans="1:5" x14ac:dyDescent="0.2">
      <c r="A580" s="103" t="s">
        <v>415</v>
      </c>
      <c r="B580" s="103"/>
      <c r="C580" s="104">
        <v>3525160</v>
      </c>
      <c r="D580" s="104">
        <v>3525000</v>
      </c>
      <c r="E580" s="105">
        <v>99.995461198924303</v>
      </c>
    </row>
    <row r="581" spans="1:5" x14ac:dyDescent="0.2">
      <c r="A581" s="103" t="s">
        <v>417</v>
      </c>
      <c r="B581" s="103"/>
      <c r="C581" s="104">
        <v>790000</v>
      </c>
      <c r="D581" s="104">
        <v>696068.28</v>
      </c>
      <c r="E581" s="105">
        <v>88.109908860759504</v>
      </c>
    </row>
    <row r="582" spans="1:5" x14ac:dyDescent="0.2">
      <c r="A582" s="103" t="s">
        <v>433</v>
      </c>
      <c r="B582" s="103"/>
      <c r="C582" s="104">
        <v>10000</v>
      </c>
      <c r="D582" s="104">
        <v>10000</v>
      </c>
      <c r="E582" s="105">
        <v>100</v>
      </c>
    </row>
    <row r="583" spans="1:5" x14ac:dyDescent="0.2">
      <c r="A583" s="127" t="s">
        <v>267</v>
      </c>
      <c r="B583" s="127"/>
      <c r="C583" s="119">
        <v>4325160</v>
      </c>
      <c r="D583" s="119">
        <v>4231068.28</v>
      </c>
      <c r="E583" s="120">
        <f t="shared" si="3"/>
        <v>97.824549380832167</v>
      </c>
    </row>
    <row r="584" spans="1:5" x14ac:dyDescent="0.2">
      <c r="A584" s="128" t="s">
        <v>268</v>
      </c>
      <c r="B584" s="128"/>
      <c r="C584" s="123">
        <v>4325160</v>
      </c>
      <c r="D584" s="123">
        <v>4231068.28</v>
      </c>
      <c r="E584" s="124">
        <f t="shared" si="3"/>
        <v>97.824549380832167</v>
      </c>
    </row>
    <row r="585" spans="1:5" x14ac:dyDescent="0.2">
      <c r="A585" s="98" t="s">
        <v>10</v>
      </c>
      <c r="B585" s="98" t="s">
        <v>11</v>
      </c>
      <c r="C585" s="79">
        <v>1750000</v>
      </c>
      <c r="D585" s="79">
        <v>1756931.08</v>
      </c>
      <c r="E585" s="125">
        <f t="shared" si="3"/>
        <v>100.39606171428572</v>
      </c>
    </row>
    <row r="586" spans="1:5" x14ac:dyDescent="0.2">
      <c r="A586" s="80" t="s">
        <v>12</v>
      </c>
      <c r="B586" s="81" t="s">
        <v>13</v>
      </c>
      <c r="C586" s="80" t="s">
        <v>14</v>
      </c>
      <c r="D586" s="82">
        <v>1752118.93</v>
      </c>
      <c r="E586" s="126"/>
    </row>
    <row r="587" spans="1:5" x14ac:dyDescent="0.2">
      <c r="A587" s="80" t="s">
        <v>15</v>
      </c>
      <c r="B587" s="81" t="s">
        <v>16</v>
      </c>
      <c r="C587" s="80" t="s">
        <v>14</v>
      </c>
      <c r="D587" s="82">
        <v>4812.1499999999996</v>
      </c>
      <c r="E587" s="126"/>
    </row>
    <row r="588" spans="1:5" x14ac:dyDescent="0.2">
      <c r="A588" s="98" t="s">
        <v>19</v>
      </c>
      <c r="B588" s="98" t="s">
        <v>20</v>
      </c>
      <c r="C588" s="79">
        <v>16000</v>
      </c>
      <c r="D588" s="79">
        <v>16000</v>
      </c>
      <c r="E588" s="125">
        <f t="shared" si="3"/>
        <v>100</v>
      </c>
    </row>
    <row r="589" spans="1:5" x14ac:dyDescent="0.2">
      <c r="A589" s="80" t="s">
        <v>21</v>
      </c>
      <c r="B589" s="81" t="s">
        <v>20</v>
      </c>
      <c r="C589" s="80" t="s">
        <v>14</v>
      </c>
      <c r="D589" s="82">
        <v>16000</v>
      </c>
      <c r="E589" s="126"/>
    </row>
    <row r="590" spans="1:5" x14ac:dyDescent="0.2">
      <c r="A590" s="98" t="s">
        <v>22</v>
      </c>
      <c r="B590" s="98" t="s">
        <v>23</v>
      </c>
      <c r="C590" s="79">
        <v>301000</v>
      </c>
      <c r="D590" s="79">
        <v>304647.34999999998</v>
      </c>
      <c r="E590" s="125">
        <f t="shared" si="3"/>
        <v>101.2117441860465</v>
      </c>
    </row>
    <row r="591" spans="1:5" x14ac:dyDescent="0.2">
      <c r="A591" s="80" t="s">
        <v>24</v>
      </c>
      <c r="B591" s="81" t="s">
        <v>25</v>
      </c>
      <c r="C591" s="80" t="s">
        <v>14</v>
      </c>
      <c r="D591" s="82">
        <v>272324.38</v>
      </c>
      <c r="E591" s="126"/>
    </row>
    <row r="592" spans="1:5" x14ac:dyDescent="0.2">
      <c r="A592" s="80" t="s">
        <v>26</v>
      </c>
      <c r="B592" s="81" t="s">
        <v>27</v>
      </c>
      <c r="C592" s="80" t="s">
        <v>14</v>
      </c>
      <c r="D592" s="82">
        <v>32322.97</v>
      </c>
      <c r="E592" s="126"/>
    </row>
    <row r="593" spans="1:5" x14ac:dyDescent="0.2">
      <c r="A593" s="98" t="s">
        <v>28</v>
      </c>
      <c r="B593" s="98" t="s">
        <v>29</v>
      </c>
      <c r="C593" s="79">
        <v>33000</v>
      </c>
      <c r="D593" s="79">
        <v>33014</v>
      </c>
      <c r="E593" s="125">
        <f t="shared" si="3"/>
        <v>100.04242424242425</v>
      </c>
    </row>
    <row r="594" spans="1:5" x14ac:dyDescent="0.2">
      <c r="A594" s="80" t="s">
        <v>30</v>
      </c>
      <c r="B594" s="81" t="s">
        <v>31</v>
      </c>
      <c r="C594" s="80" t="s">
        <v>14</v>
      </c>
      <c r="D594" s="82">
        <v>414</v>
      </c>
      <c r="E594" s="126"/>
    </row>
    <row r="595" spans="1:5" x14ac:dyDescent="0.2">
      <c r="A595" s="80" t="s">
        <v>32</v>
      </c>
      <c r="B595" s="81" t="s">
        <v>33</v>
      </c>
      <c r="C595" s="80" t="s">
        <v>14</v>
      </c>
      <c r="D595" s="82">
        <v>32600</v>
      </c>
      <c r="E595" s="126"/>
    </row>
    <row r="596" spans="1:5" x14ac:dyDescent="0.2">
      <c r="A596" s="101" t="s">
        <v>38</v>
      </c>
      <c r="B596" s="98" t="s">
        <v>39</v>
      </c>
      <c r="C596" s="79">
        <v>1247160</v>
      </c>
      <c r="D596" s="79">
        <v>1164117.48</v>
      </c>
      <c r="E596" s="125">
        <f t="shared" si="3"/>
        <v>93.341470220340611</v>
      </c>
    </row>
    <row r="597" spans="1:5" x14ac:dyDescent="0.2">
      <c r="A597" s="102" t="s">
        <v>40</v>
      </c>
      <c r="B597" s="81" t="s">
        <v>41</v>
      </c>
      <c r="C597" s="80" t="s">
        <v>14</v>
      </c>
      <c r="D597" s="82">
        <v>83297.740000000005</v>
      </c>
      <c r="E597" s="126"/>
    </row>
    <row r="598" spans="1:5" x14ac:dyDescent="0.2">
      <c r="A598" s="102" t="s">
        <v>44</v>
      </c>
      <c r="B598" s="81" t="s">
        <v>45</v>
      </c>
      <c r="C598" s="80" t="s">
        <v>14</v>
      </c>
      <c r="D598" s="82">
        <v>854852.49</v>
      </c>
      <c r="E598" s="126"/>
    </row>
    <row r="599" spans="1:5" x14ac:dyDescent="0.2">
      <c r="A599" s="102" t="s">
        <v>46</v>
      </c>
      <c r="B599" s="81" t="s">
        <v>47</v>
      </c>
      <c r="C599" s="80" t="s">
        <v>14</v>
      </c>
      <c r="D599" s="82">
        <v>183199.61</v>
      </c>
      <c r="E599" s="126"/>
    </row>
    <row r="600" spans="1:5" x14ac:dyDescent="0.2">
      <c r="A600" s="102" t="s">
        <v>48</v>
      </c>
      <c r="B600" s="81" t="s">
        <v>49</v>
      </c>
      <c r="C600" s="80" t="s">
        <v>14</v>
      </c>
      <c r="D600" s="82">
        <v>40303.46</v>
      </c>
      <c r="E600" s="126"/>
    </row>
    <row r="601" spans="1:5" x14ac:dyDescent="0.2">
      <c r="A601" s="102" t="s">
        <v>50</v>
      </c>
      <c r="B601" s="81" t="s">
        <v>51</v>
      </c>
      <c r="C601" s="80" t="s">
        <v>14</v>
      </c>
      <c r="D601" s="82">
        <v>2464.1799999999998</v>
      </c>
      <c r="E601" s="126"/>
    </row>
    <row r="602" spans="1:5" x14ac:dyDescent="0.2">
      <c r="A602" s="101" t="s">
        <v>52</v>
      </c>
      <c r="B602" s="98" t="s">
        <v>53</v>
      </c>
      <c r="C602" s="79">
        <v>656820</v>
      </c>
      <c r="D602" s="79">
        <v>707083.08</v>
      </c>
      <c r="E602" s="125">
        <f>SUM(D602/C602*100)</f>
        <v>107.65248926646569</v>
      </c>
    </row>
    <row r="603" spans="1:5" x14ac:dyDescent="0.2">
      <c r="A603" s="102" t="s">
        <v>54</v>
      </c>
      <c r="B603" s="81" t="s">
        <v>55</v>
      </c>
      <c r="C603" s="80" t="s">
        <v>14</v>
      </c>
      <c r="D603" s="82">
        <v>26272.83</v>
      </c>
      <c r="E603" s="126"/>
    </row>
    <row r="604" spans="1:5" x14ac:dyDescent="0.2">
      <c r="A604" s="102" t="s">
        <v>56</v>
      </c>
      <c r="B604" s="81" t="s">
        <v>57</v>
      </c>
      <c r="C604" s="80" t="s">
        <v>14</v>
      </c>
      <c r="D604" s="82">
        <v>502071.39</v>
      </c>
      <c r="E604" s="126"/>
    </row>
    <row r="605" spans="1:5" x14ac:dyDescent="0.2">
      <c r="A605" s="102" t="s">
        <v>58</v>
      </c>
      <c r="B605" s="81" t="s">
        <v>59</v>
      </c>
      <c r="C605" s="80" t="s">
        <v>14</v>
      </c>
      <c r="D605" s="82">
        <v>6068.4</v>
      </c>
      <c r="E605" s="126"/>
    </row>
    <row r="606" spans="1:5" x14ac:dyDescent="0.2">
      <c r="A606" s="102" t="s">
        <v>60</v>
      </c>
      <c r="B606" s="81" t="s">
        <v>61</v>
      </c>
      <c r="C606" s="80" t="s">
        <v>14</v>
      </c>
      <c r="D606" s="82">
        <v>124854.96</v>
      </c>
      <c r="E606" s="126"/>
    </row>
    <row r="607" spans="1:5" x14ac:dyDescent="0.2">
      <c r="A607" s="102" t="s">
        <v>66</v>
      </c>
      <c r="B607" s="81" t="s">
        <v>67</v>
      </c>
      <c r="C607" s="80" t="s">
        <v>14</v>
      </c>
      <c r="D607" s="82">
        <v>8830.6</v>
      </c>
      <c r="E607" s="126"/>
    </row>
    <row r="608" spans="1:5" x14ac:dyDescent="0.2">
      <c r="A608" s="102" t="s">
        <v>68</v>
      </c>
      <c r="B608" s="81" t="s">
        <v>69</v>
      </c>
      <c r="C608" s="80" t="s">
        <v>14</v>
      </c>
      <c r="D608" s="82">
        <v>16386</v>
      </c>
      <c r="E608" s="126"/>
    </row>
    <row r="609" spans="1:5" x14ac:dyDescent="0.2">
      <c r="A609" s="102" t="s">
        <v>70</v>
      </c>
      <c r="B609" s="81" t="s">
        <v>71</v>
      </c>
      <c r="C609" s="80" t="s">
        <v>14</v>
      </c>
      <c r="D609" s="82">
        <v>22598.9</v>
      </c>
      <c r="E609" s="126"/>
    </row>
    <row r="610" spans="1:5" x14ac:dyDescent="0.2">
      <c r="A610" s="101" t="s">
        <v>75</v>
      </c>
      <c r="B610" s="98" t="s">
        <v>76</v>
      </c>
      <c r="C610" s="79">
        <v>121000</v>
      </c>
      <c r="D610" s="79">
        <v>96487.82</v>
      </c>
      <c r="E610" s="125">
        <f>SUM(D610/C610*100)</f>
        <v>79.742000000000004</v>
      </c>
    </row>
    <row r="611" spans="1:5" x14ac:dyDescent="0.2">
      <c r="A611" s="102" t="s">
        <v>77</v>
      </c>
      <c r="B611" s="81" t="s">
        <v>78</v>
      </c>
      <c r="C611" s="80" t="s">
        <v>14</v>
      </c>
      <c r="D611" s="82">
        <v>53960.84</v>
      </c>
      <c r="E611" s="126"/>
    </row>
    <row r="612" spans="1:5" x14ac:dyDescent="0.2">
      <c r="A612" s="102" t="s">
        <v>79</v>
      </c>
      <c r="B612" s="81" t="s">
        <v>80</v>
      </c>
      <c r="C612" s="80" t="s">
        <v>14</v>
      </c>
      <c r="D612" s="82">
        <v>452.98</v>
      </c>
      <c r="E612" s="126"/>
    </row>
    <row r="613" spans="1:5" x14ac:dyDescent="0.2">
      <c r="A613" s="102" t="s">
        <v>83</v>
      </c>
      <c r="B613" s="81" t="s">
        <v>84</v>
      </c>
      <c r="C613" s="80" t="s">
        <v>14</v>
      </c>
      <c r="D613" s="82">
        <v>11929</v>
      </c>
      <c r="E613" s="126"/>
    </row>
    <row r="614" spans="1:5" x14ac:dyDescent="0.2">
      <c r="A614" s="102" t="s">
        <v>85</v>
      </c>
      <c r="B614" s="81" t="s">
        <v>86</v>
      </c>
      <c r="C614" s="80" t="s">
        <v>14</v>
      </c>
      <c r="D614" s="82">
        <v>4080</v>
      </c>
      <c r="E614" s="126"/>
    </row>
    <row r="615" spans="1:5" x14ac:dyDescent="0.2">
      <c r="A615" s="102" t="s">
        <v>87</v>
      </c>
      <c r="B615" s="81" t="s">
        <v>76</v>
      </c>
      <c r="C615" s="80" t="s">
        <v>14</v>
      </c>
      <c r="D615" s="82">
        <v>26065</v>
      </c>
      <c r="E615" s="126"/>
    </row>
    <row r="616" spans="1:5" x14ac:dyDescent="0.2">
      <c r="A616" s="101" t="s">
        <v>88</v>
      </c>
      <c r="B616" s="98" t="s">
        <v>89</v>
      </c>
      <c r="C616" s="79">
        <v>15000</v>
      </c>
      <c r="D616" s="79">
        <v>12180.31</v>
      </c>
      <c r="E616" s="125">
        <f>SUM(D616/C616*100)</f>
        <v>81.202066666666667</v>
      </c>
    </row>
    <row r="617" spans="1:5" ht="25.5" x14ac:dyDescent="0.2">
      <c r="A617" s="102" t="s">
        <v>90</v>
      </c>
      <c r="B617" s="81" t="s">
        <v>91</v>
      </c>
      <c r="C617" s="80" t="s">
        <v>14</v>
      </c>
      <c r="D617" s="82">
        <v>12180.31</v>
      </c>
      <c r="E617" s="126"/>
    </row>
    <row r="618" spans="1:5" x14ac:dyDescent="0.2">
      <c r="A618" s="101" t="s">
        <v>93</v>
      </c>
      <c r="B618" s="98" t="s">
        <v>94</v>
      </c>
      <c r="C618" s="79">
        <v>15300</v>
      </c>
      <c r="D618" s="79">
        <v>9127.93</v>
      </c>
      <c r="E618" s="125">
        <f>SUM(D618/C618*100)</f>
        <v>59.659673202614385</v>
      </c>
    </row>
    <row r="619" spans="1:5" x14ac:dyDescent="0.2">
      <c r="A619" s="102" t="s">
        <v>95</v>
      </c>
      <c r="B619" s="81" t="s">
        <v>96</v>
      </c>
      <c r="C619" s="80" t="s">
        <v>14</v>
      </c>
      <c r="D619" s="82">
        <v>7252.2</v>
      </c>
      <c r="E619" s="126"/>
    </row>
    <row r="620" spans="1:5" x14ac:dyDescent="0.2">
      <c r="A620" s="102" t="s">
        <v>97</v>
      </c>
      <c r="B620" s="81" t="s">
        <v>98</v>
      </c>
      <c r="C620" s="80" t="s">
        <v>14</v>
      </c>
      <c r="D620" s="82">
        <v>263.44</v>
      </c>
      <c r="E620" s="126"/>
    </row>
    <row r="621" spans="1:5" x14ac:dyDescent="0.2">
      <c r="A621" s="102" t="s">
        <v>99</v>
      </c>
      <c r="B621" s="81" t="s">
        <v>100</v>
      </c>
      <c r="C621" s="80" t="s">
        <v>14</v>
      </c>
      <c r="D621" s="82">
        <v>1612.29</v>
      </c>
      <c r="E621" s="126"/>
    </row>
    <row r="622" spans="1:5" x14ac:dyDescent="0.2">
      <c r="A622" s="101" t="s">
        <v>133</v>
      </c>
      <c r="B622" s="98" t="s">
        <v>134</v>
      </c>
      <c r="C622" s="79">
        <v>169880</v>
      </c>
      <c r="D622" s="79">
        <v>131479.23000000001</v>
      </c>
      <c r="E622" s="125">
        <f>SUM(D622/C622*100)</f>
        <v>77.395355545090666</v>
      </c>
    </row>
    <row r="623" spans="1:5" x14ac:dyDescent="0.2">
      <c r="A623" s="102" t="s">
        <v>135</v>
      </c>
      <c r="B623" s="81" t="s">
        <v>136</v>
      </c>
      <c r="C623" s="80" t="s">
        <v>14</v>
      </c>
      <c r="D623" s="82">
        <v>129126.93</v>
      </c>
      <c r="E623" s="126"/>
    </row>
    <row r="624" spans="1:5" x14ac:dyDescent="0.2">
      <c r="A624" s="80" t="s">
        <v>171</v>
      </c>
      <c r="B624" s="81" t="s">
        <v>172</v>
      </c>
      <c r="C624" s="80" t="s">
        <v>14</v>
      </c>
      <c r="D624" s="82">
        <v>2352.3000000000002</v>
      </c>
      <c r="E624" s="126"/>
    </row>
    <row r="625" spans="1:5" ht="25.5" x14ac:dyDescent="0.2">
      <c r="A625" s="140" t="s">
        <v>761</v>
      </c>
      <c r="B625" s="141" t="s">
        <v>762</v>
      </c>
      <c r="C625" s="94">
        <v>5378500</v>
      </c>
      <c r="D625" s="94">
        <v>5301024.8899999997</v>
      </c>
      <c r="E625" s="114">
        <f>SUM(D625/C625*100)</f>
        <v>98.559540578228123</v>
      </c>
    </row>
    <row r="626" spans="1:5" x14ac:dyDescent="0.2">
      <c r="A626" s="96" t="s">
        <v>271</v>
      </c>
      <c r="B626" s="96"/>
      <c r="C626" s="97">
        <v>5378500</v>
      </c>
      <c r="D626" s="97">
        <v>5301024.8899999997</v>
      </c>
      <c r="E626" s="116">
        <f>SUM(D626/C626*100)</f>
        <v>98.559540578228123</v>
      </c>
    </row>
    <row r="627" spans="1:5" x14ac:dyDescent="0.2">
      <c r="A627" s="103" t="s">
        <v>415</v>
      </c>
      <c r="B627" s="103"/>
      <c r="C627" s="104">
        <v>168900</v>
      </c>
      <c r="D627" s="104">
        <v>78846.87</v>
      </c>
      <c r="E627" s="105">
        <v>46.682575488454702</v>
      </c>
    </row>
    <row r="628" spans="1:5" x14ac:dyDescent="0.2">
      <c r="A628" s="103" t="s">
        <v>417</v>
      </c>
      <c r="B628" s="103"/>
      <c r="C628" s="104">
        <v>5012600</v>
      </c>
      <c r="D628" s="104">
        <v>5015595.25</v>
      </c>
      <c r="E628" s="105">
        <v>100.05975441886446</v>
      </c>
    </row>
    <row r="629" spans="1:5" x14ac:dyDescent="0.2">
      <c r="A629" s="103" t="s">
        <v>420</v>
      </c>
      <c r="B629" s="103"/>
      <c r="C629" s="104">
        <v>100000</v>
      </c>
      <c r="D629" s="104">
        <v>103341.72</v>
      </c>
      <c r="E629" s="105">
        <v>103.34172</v>
      </c>
    </row>
    <row r="630" spans="1:5" x14ac:dyDescent="0.2">
      <c r="A630" s="103" t="s">
        <v>428</v>
      </c>
      <c r="B630" s="103"/>
      <c r="C630" s="104">
        <v>0</v>
      </c>
      <c r="D630" s="104">
        <v>13000</v>
      </c>
      <c r="E630" s="105">
        <v>0</v>
      </c>
    </row>
    <row r="631" spans="1:5" x14ac:dyDescent="0.2">
      <c r="A631" s="103" t="s">
        <v>436</v>
      </c>
      <c r="B631" s="103"/>
      <c r="C631" s="104">
        <v>97000</v>
      </c>
      <c r="D631" s="104">
        <v>90241.05</v>
      </c>
      <c r="E631" s="105">
        <v>93.032010309278363</v>
      </c>
    </row>
    <row r="632" spans="1:5" x14ac:dyDescent="0.2">
      <c r="A632" s="127" t="s">
        <v>272</v>
      </c>
      <c r="B632" s="127"/>
      <c r="C632" s="119">
        <v>5378500</v>
      </c>
      <c r="D632" s="119">
        <v>5301024.8899999997</v>
      </c>
      <c r="E632" s="120">
        <f>SUM(D632/C632*100)</f>
        <v>98.559540578228123</v>
      </c>
    </row>
    <row r="633" spans="1:5" x14ac:dyDescent="0.2">
      <c r="A633" s="128" t="s">
        <v>273</v>
      </c>
      <c r="B633" s="128"/>
      <c r="C633" s="123">
        <v>5378500</v>
      </c>
      <c r="D633" s="123">
        <v>5301024.8899999997</v>
      </c>
      <c r="E633" s="124">
        <f>SUM(D633/C633*100)</f>
        <v>98.559540578228123</v>
      </c>
    </row>
    <row r="634" spans="1:5" x14ac:dyDescent="0.2">
      <c r="A634" s="98" t="s">
        <v>10</v>
      </c>
      <c r="B634" s="98" t="s">
        <v>11</v>
      </c>
      <c r="C634" s="79">
        <v>2939000</v>
      </c>
      <c r="D634" s="79">
        <v>2935731.59</v>
      </c>
      <c r="E634" s="125">
        <f>SUM(D634/C634*100)</f>
        <v>99.888791765906774</v>
      </c>
    </row>
    <row r="635" spans="1:5" x14ac:dyDescent="0.2">
      <c r="A635" s="80" t="s">
        <v>12</v>
      </c>
      <c r="B635" s="81" t="s">
        <v>13</v>
      </c>
      <c r="C635" s="80" t="s">
        <v>14</v>
      </c>
      <c r="D635" s="82">
        <v>2874600.48</v>
      </c>
      <c r="E635" s="126"/>
    </row>
    <row r="636" spans="1:5" x14ac:dyDescent="0.2">
      <c r="A636" s="80" t="s">
        <v>15</v>
      </c>
      <c r="B636" s="81" t="s">
        <v>16</v>
      </c>
      <c r="C636" s="80" t="s">
        <v>14</v>
      </c>
      <c r="D636" s="82">
        <v>32525.72</v>
      </c>
      <c r="E636" s="126"/>
    </row>
    <row r="637" spans="1:5" x14ac:dyDescent="0.2">
      <c r="A637" s="80" t="s">
        <v>17</v>
      </c>
      <c r="B637" s="81" t="s">
        <v>18</v>
      </c>
      <c r="C637" s="80" t="s">
        <v>14</v>
      </c>
      <c r="D637" s="82">
        <v>28605.39</v>
      </c>
      <c r="E637" s="126"/>
    </row>
    <row r="638" spans="1:5" x14ac:dyDescent="0.2">
      <c r="A638" s="98" t="s">
        <v>19</v>
      </c>
      <c r="B638" s="98" t="s">
        <v>20</v>
      </c>
      <c r="C638" s="79">
        <v>182400</v>
      </c>
      <c r="D638" s="79">
        <v>156750</v>
      </c>
      <c r="E638" s="125">
        <f>SUM(D638/C638*100)</f>
        <v>85.9375</v>
      </c>
    </row>
    <row r="639" spans="1:5" x14ac:dyDescent="0.2">
      <c r="A639" s="80" t="s">
        <v>21</v>
      </c>
      <c r="B639" s="81" t="s">
        <v>20</v>
      </c>
      <c r="C639" s="80" t="s">
        <v>14</v>
      </c>
      <c r="D639" s="82">
        <v>156750</v>
      </c>
      <c r="E639" s="126"/>
    </row>
    <row r="640" spans="1:5" x14ac:dyDescent="0.2">
      <c r="A640" s="98" t="s">
        <v>22</v>
      </c>
      <c r="B640" s="98" t="s">
        <v>23</v>
      </c>
      <c r="C640" s="79">
        <v>506000</v>
      </c>
      <c r="D640" s="79">
        <v>504946.13</v>
      </c>
      <c r="E640" s="125">
        <f>SUM(D640/C640*100)</f>
        <v>99.791725296442692</v>
      </c>
    </row>
    <row r="641" spans="1:5" x14ac:dyDescent="0.2">
      <c r="A641" s="80" t="s">
        <v>24</v>
      </c>
      <c r="B641" s="81" t="s">
        <v>25</v>
      </c>
      <c r="C641" s="80" t="s">
        <v>14</v>
      </c>
      <c r="D641" s="82">
        <v>455038.65</v>
      </c>
      <c r="E641" s="126"/>
    </row>
    <row r="642" spans="1:5" x14ac:dyDescent="0.2">
      <c r="A642" s="80" t="s">
        <v>26</v>
      </c>
      <c r="B642" s="81" t="s">
        <v>27</v>
      </c>
      <c r="C642" s="80" t="s">
        <v>14</v>
      </c>
      <c r="D642" s="82">
        <v>49907.48</v>
      </c>
      <c r="E642" s="126"/>
    </row>
    <row r="643" spans="1:5" x14ac:dyDescent="0.2">
      <c r="A643" s="98" t="s">
        <v>28</v>
      </c>
      <c r="B643" s="98" t="s">
        <v>29</v>
      </c>
      <c r="C643" s="79">
        <v>78800</v>
      </c>
      <c r="D643" s="79">
        <v>53062.02</v>
      </c>
      <c r="E643" s="125">
        <f>SUM(D643/C643*100)</f>
        <v>67.337588832487299</v>
      </c>
    </row>
    <row r="644" spans="1:5" x14ac:dyDescent="0.2">
      <c r="A644" s="80" t="s">
        <v>30</v>
      </c>
      <c r="B644" s="81" t="s">
        <v>31</v>
      </c>
      <c r="C644" s="80" t="s">
        <v>14</v>
      </c>
      <c r="D644" s="82">
        <v>278.02</v>
      </c>
      <c r="E644" s="126"/>
    </row>
    <row r="645" spans="1:5" x14ac:dyDescent="0.2">
      <c r="A645" s="80" t="s">
        <v>32</v>
      </c>
      <c r="B645" s="81" t="s">
        <v>33</v>
      </c>
      <c r="C645" s="80" t="s">
        <v>14</v>
      </c>
      <c r="D645" s="82">
        <v>41136</v>
      </c>
      <c r="E645" s="126"/>
    </row>
    <row r="646" spans="1:5" x14ac:dyDescent="0.2">
      <c r="A646" s="80" t="s">
        <v>36</v>
      </c>
      <c r="B646" s="81" t="s">
        <v>37</v>
      </c>
      <c r="C646" s="80" t="s">
        <v>14</v>
      </c>
      <c r="D646" s="82">
        <v>11648</v>
      </c>
      <c r="E646" s="126"/>
    </row>
    <row r="647" spans="1:5" x14ac:dyDescent="0.2">
      <c r="A647" s="98" t="s">
        <v>38</v>
      </c>
      <c r="B647" s="98" t="s">
        <v>39</v>
      </c>
      <c r="C647" s="79">
        <v>693000</v>
      </c>
      <c r="D647" s="79">
        <v>694075.17</v>
      </c>
      <c r="E647" s="125">
        <f>SUM(D647/C647*100)</f>
        <v>100.1551471861472</v>
      </c>
    </row>
    <row r="648" spans="1:5" x14ac:dyDescent="0.2">
      <c r="A648" s="80" t="s">
        <v>40</v>
      </c>
      <c r="B648" s="81" t="s">
        <v>41</v>
      </c>
      <c r="C648" s="80" t="s">
        <v>14</v>
      </c>
      <c r="D648" s="82">
        <v>19109.810000000001</v>
      </c>
      <c r="E648" s="126"/>
    </row>
    <row r="649" spans="1:5" x14ac:dyDescent="0.2">
      <c r="A649" s="80" t="s">
        <v>44</v>
      </c>
      <c r="B649" s="81" t="s">
        <v>45</v>
      </c>
      <c r="C649" s="80" t="s">
        <v>14</v>
      </c>
      <c r="D649" s="82">
        <v>31765.35</v>
      </c>
      <c r="E649" s="126"/>
    </row>
    <row r="650" spans="1:5" x14ac:dyDescent="0.2">
      <c r="A650" s="80" t="s">
        <v>46</v>
      </c>
      <c r="B650" s="81" t="s">
        <v>47</v>
      </c>
      <c r="C650" s="80" t="s">
        <v>14</v>
      </c>
      <c r="D650" s="82">
        <v>630037</v>
      </c>
      <c r="E650" s="126"/>
    </row>
    <row r="651" spans="1:5" x14ac:dyDescent="0.2">
      <c r="A651" s="80" t="s">
        <v>50</v>
      </c>
      <c r="B651" s="81" t="s">
        <v>51</v>
      </c>
      <c r="C651" s="80" t="s">
        <v>14</v>
      </c>
      <c r="D651" s="82">
        <v>13163.01</v>
      </c>
      <c r="E651" s="126"/>
    </row>
    <row r="652" spans="1:5" x14ac:dyDescent="0.2">
      <c r="A652" s="98" t="s">
        <v>52</v>
      </c>
      <c r="B652" s="98" t="s">
        <v>53</v>
      </c>
      <c r="C652" s="79">
        <v>867300</v>
      </c>
      <c r="D652" s="79">
        <v>876994.88</v>
      </c>
      <c r="E652" s="125">
        <f>SUM(D652/C652*100)</f>
        <v>101.1178231292517</v>
      </c>
    </row>
    <row r="653" spans="1:5" x14ac:dyDescent="0.2">
      <c r="A653" s="80" t="s">
        <v>54</v>
      </c>
      <c r="B653" s="81" t="s">
        <v>55</v>
      </c>
      <c r="C653" s="80" t="s">
        <v>14</v>
      </c>
      <c r="D653" s="82">
        <v>54896.44</v>
      </c>
      <c r="E653" s="126"/>
    </row>
    <row r="654" spans="1:5" x14ac:dyDescent="0.2">
      <c r="A654" s="80" t="s">
        <v>56</v>
      </c>
      <c r="B654" s="81" t="s">
        <v>57</v>
      </c>
      <c r="C654" s="80" t="s">
        <v>14</v>
      </c>
      <c r="D654" s="82">
        <v>443129.73</v>
      </c>
      <c r="E654" s="126"/>
    </row>
    <row r="655" spans="1:5" x14ac:dyDescent="0.2">
      <c r="A655" s="80" t="s">
        <v>60</v>
      </c>
      <c r="B655" s="81" t="s">
        <v>61</v>
      </c>
      <c r="C655" s="80" t="s">
        <v>14</v>
      </c>
      <c r="D655" s="82">
        <v>750</v>
      </c>
      <c r="E655" s="126"/>
    </row>
    <row r="656" spans="1:5" x14ac:dyDescent="0.2">
      <c r="A656" s="80" t="s">
        <v>62</v>
      </c>
      <c r="B656" s="81" t="s">
        <v>63</v>
      </c>
      <c r="C656" s="80" t="s">
        <v>14</v>
      </c>
      <c r="D656" s="82">
        <v>225000</v>
      </c>
      <c r="E656" s="126"/>
    </row>
    <row r="657" spans="1:5" x14ac:dyDescent="0.2">
      <c r="A657" s="80" t="s">
        <v>66</v>
      </c>
      <c r="B657" s="81" t="s">
        <v>67</v>
      </c>
      <c r="C657" s="80" t="s">
        <v>14</v>
      </c>
      <c r="D657" s="82">
        <v>75169.98</v>
      </c>
      <c r="E657" s="126"/>
    </row>
    <row r="658" spans="1:5" x14ac:dyDescent="0.2">
      <c r="A658" s="80" t="s">
        <v>68</v>
      </c>
      <c r="B658" s="81" t="s">
        <v>69</v>
      </c>
      <c r="C658" s="80" t="s">
        <v>14</v>
      </c>
      <c r="D658" s="82">
        <v>58336.91</v>
      </c>
      <c r="E658" s="126"/>
    </row>
    <row r="659" spans="1:5" x14ac:dyDescent="0.2">
      <c r="A659" s="80" t="s">
        <v>70</v>
      </c>
      <c r="B659" s="81" t="s">
        <v>71</v>
      </c>
      <c r="C659" s="80" t="s">
        <v>14</v>
      </c>
      <c r="D659" s="82">
        <v>19711.82</v>
      </c>
      <c r="E659" s="126"/>
    </row>
    <row r="660" spans="1:5" x14ac:dyDescent="0.2">
      <c r="A660" s="98" t="s">
        <v>75</v>
      </c>
      <c r="B660" s="98" t="s">
        <v>76</v>
      </c>
      <c r="C660" s="79">
        <v>39000</v>
      </c>
      <c r="D660" s="79">
        <v>15224.05</v>
      </c>
      <c r="E660" s="125">
        <f>SUM(D660/C660*100)</f>
        <v>39.036025641025638</v>
      </c>
    </row>
    <row r="661" spans="1:5" x14ac:dyDescent="0.2">
      <c r="A661" s="80" t="s">
        <v>77</v>
      </c>
      <c r="B661" s="81" t="s">
        <v>78</v>
      </c>
      <c r="C661" s="80" t="s">
        <v>14</v>
      </c>
      <c r="D661" s="82">
        <v>2332.79</v>
      </c>
      <c r="E661" s="126"/>
    </row>
    <row r="662" spans="1:5" x14ac:dyDescent="0.2">
      <c r="A662" s="80" t="s">
        <v>81</v>
      </c>
      <c r="B662" s="81" t="s">
        <v>82</v>
      </c>
      <c r="C662" s="80" t="s">
        <v>14</v>
      </c>
      <c r="D662" s="82">
        <v>2400</v>
      </c>
      <c r="E662" s="126"/>
    </row>
    <row r="663" spans="1:5" x14ac:dyDescent="0.2">
      <c r="A663" s="80" t="s">
        <v>87</v>
      </c>
      <c r="B663" s="81" t="s">
        <v>76</v>
      </c>
      <c r="C663" s="80" t="s">
        <v>14</v>
      </c>
      <c r="D663" s="82">
        <v>10491.26</v>
      </c>
      <c r="E663" s="126"/>
    </row>
    <row r="664" spans="1:5" x14ac:dyDescent="0.2">
      <c r="A664" s="98" t="s">
        <v>133</v>
      </c>
      <c r="B664" s="98" t="s">
        <v>134</v>
      </c>
      <c r="C664" s="79">
        <v>71000</v>
      </c>
      <c r="D664" s="79">
        <v>64241.05</v>
      </c>
      <c r="E664" s="125">
        <f t="shared" ref="E664:E722" si="4">SUM(D664/C664*100)</f>
        <v>90.480352112676059</v>
      </c>
    </row>
    <row r="665" spans="1:5" x14ac:dyDescent="0.2">
      <c r="A665" s="80" t="s">
        <v>135</v>
      </c>
      <c r="B665" s="81" t="s">
        <v>136</v>
      </c>
      <c r="C665" s="80" t="s">
        <v>14</v>
      </c>
      <c r="D665" s="82">
        <v>14044.25</v>
      </c>
      <c r="E665" s="126"/>
    </row>
    <row r="666" spans="1:5" x14ac:dyDescent="0.2">
      <c r="A666" s="80" t="s">
        <v>141</v>
      </c>
      <c r="B666" s="81" t="s">
        <v>142</v>
      </c>
      <c r="C666" s="80" t="s">
        <v>14</v>
      </c>
      <c r="D666" s="82">
        <v>50196.800000000003</v>
      </c>
      <c r="E666" s="126"/>
    </row>
    <row r="667" spans="1:5" x14ac:dyDescent="0.2">
      <c r="A667" s="98" t="s">
        <v>143</v>
      </c>
      <c r="B667" s="98" t="s">
        <v>144</v>
      </c>
      <c r="C667" s="79">
        <v>2000</v>
      </c>
      <c r="D667" s="79">
        <v>0</v>
      </c>
      <c r="E667" s="125">
        <f t="shared" si="4"/>
        <v>0</v>
      </c>
    </row>
    <row r="668" spans="1:5" x14ac:dyDescent="0.2">
      <c r="A668" s="93" t="s">
        <v>274</v>
      </c>
      <c r="B668" s="93"/>
      <c r="C668" s="94">
        <v>900000</v>
      </c>
      <c r="D668" s="94">
        <v>737945.03</v>
      </c>
      <c r="E668" s="114">
        <f t="shared" si="4"/>
        <v>81.993892222222215</v>
      </c>
    </row>
    <row r="669" spans="1:5" x14ac:dyDescent="0.2">
      <c r="A669" s="96" t="s">
        <v>275</v>
      </c>
      <c r="B669" s="96"/>
      <c r="C669" s="97">
        <v>900000</v>
      </c>
      <c r="D669" s="97">
        <v>737945.03</v>
      </c>
      <c r="E669" s="116">
        <f t="shared" si="4"/>
        <v>81.993892222222215</v>
      </c>
    </row>
    <row r="670" spans="1:5" x14ac:dyDescent="0.2">
      <c r="A670" s="103" t="s">
        <v>415</v>
      </c>
      <c r="B670" s="103"/>
      <c r="C670" s="104">
        <v>855000</v>
      </c>
      <c r="D670" s="104">
        <v>692666.49</v>
      </c>
      <c r="E670" s="105">
        <v>81.013624561403503</v>
      </c>
    </row>
    <row r="671" spans="1:5" x14ac:dyDescent="0.2">
      <c r="A671" s="103" t="s">
        <v>428</v>
      </c>
      <c r="B671" s="103"/>
      <c r="C671" s="104">
        <v>45000</v>
      </c>
      <c r="D671" s="104">
        <v>45278.54</v>
      </c>
      <c r="E671" s="105">
        <v>100.61897777777777</v>
      </c>
    </row>
    <row r="672" spans="1:5" x14ac:dyDescent="0.2">
      <c r="A672" s="127" t="s">
        <v>276</v>
      </c>
      <c r="B672" s="127"/>
      <c r="C672" s="119">
        <v>900000</v>
      </c>
      <c r="D672" s="119">
        <v>737945.03</v>
      </c>
      <c r="E672" s="120">
        <f t="shared" si="4"/>
        <v>81.993892222222215</v>
      </c>
    </row>
    <row r="673" spans="1:5" x14ac:dyDescent="0.2">
      <c r="A673" s="128" t="s">
        <v>277</v>
      </c>
      <c r="B673" s="128"/>
      <c r="C673" s="123">
        <v>784000</v>
      </c>
      <c r="D673" s="123">
        <v>656276.97</v>
      </c>
      <c r="E673" s="124">
        <f t="shared" si="4"/>
        <v>83.708797193877544</v>
      </c>
    </row>
    <row r="674" spans="1:5" x14ac:dyDescent="0.2">
      <c r="A674" s="98" t="s">
        <v>38</v>
      </c>
      <c r="B674" s="98" t="s">
        <v>39</v>
      </c>
      <c r="C674" s="79">
        <v>17000</v>
      </c>
      <c r="D674" s="79">
        <v>16730.54</v>
      </c>
      <c r="E674" s="125">
        <f t="shared" si="4"/>
        <v>98.414941176470592</v>
      </c>
    </row>
    <row r="675" spans="1:5" x14ac:dyDescent="0.2">
      <c r="A675" s="80" t="s">
        <v>40</v>
      </c>
      <c r="B675" s="81" t="s">
        <v>41</v>
      </c>
      <c r="C675" s="80" t="s">
        <v>14</v>
      </c>
      <c r="D675" s="82">
        <v>16730.54</v>
      </c>
      <c r="E675" s="126"/>
    </row>
    <row r="676" spans="1:5" x14ac:dyDescent="0.2">
      <c r="A676" s="98" t="s">
        <v>52</v>
      </c>
      <c r="B676" s="98" t="s">
        <v>53</v>
      </c>
      <c r="C676" s="79">
        <v>23000</v>
      </c>
      <c r="D676" s="79">
        <v>19300</v>
      </c>
      <c r="E676" s="125">
        <f t="shared" si="4"/>
        <v>83.913043478260875</v>
      </c>
    </row>
    <row r="677" spans="1:5" x14ac:dyDescent="0.2">
      <c r="A677" s="80" t="s">
        <v>58</v>
      </c>
      <c r="B677" s="81" t="s">
        <v>59</v>
      </c>
      <c r="C677" s="80" t="s">
        <v>14</v>
      </c>
      <c r="D677" s="82">
        <v>19300</v>
      </c>
      <c r="E677" s="126"/>
    </row>
    <row r="678" spans="1:5" x14ac:dyDescent="0.2">
      <c r="A678" s="98" t="s">
        <v>72</v>
      </c>
      <c r="B678" s="98" t="s">
        <v>73</v>
      </c>
      <c r="C678" s="79">
        <v>5000</v>
      </c>
      <c r="D678" s="79">
        <v>0</v>
      </c>
      <c r="E678" s="125">
        <f t="shared" si="4"/>
        <v>0</v>
      </c>
    </row>
    <row r="679" spans="1:5" x14ac:dyDescent="0.2">
      <c r="A679" s="98" t="s">
        <v>75</v>
      </c>
      <c r="B679" s="98" t="s">
        <v>76</v>
      </c>
      <c r="C679" s="79">
        <v>504000</v>
      </c>
      <c r="D679" s="79">
        <v>415219.69</v>
      </c>
      <c r="E679" s="125">
        <f t="shared" si="4"/>
        <v>82.384859126984125</v>
      </c>
    </row>
    <row r="680" spans="1:5" x14ac:dyDescent="0.2">
      <c r="A680" s="80" t="s">
        <v>269</v>
      </c>
      <c r="B680" s="81" t="s">
        <v>270</v>
      </c>
      <c r="C680" s="80" t="s">
        <v>14</v>
      </c>
      <c r="D680" s="82">
        <v>415219.69</v>
      </c>
      <c r="E680" s="126"/>
    </row>
    <row r="681" spans="1:5" x14ac:dyDescent="0.2">
      <c r="A681" s="98" t="s">
        <v>112</v>
      </c>
      <c r="B681" s="98" t="s">
        <v>113</v>
      </c>
      <c r="C681" s="79">
        <v>235000</v>
      </c>
      <c r="D681" s="79">
        <v>205026.74</v>
      </c>
      <c r="E681" s="125">
        <f t="shared" si="4"/>
        <v>87.245421276595735</v>
      </c>
    </row>
    <row r="682" spans="1:5" x14ac:dyDescent="0.2">
      <c r="A682" s="80" t="s">
        <v>114</v>
      </c>
      <c r="B682" s="81" t="s">
        <v>115</v>
      </c>
      <c r="C682" s="80" t="s">
        <v>14</v>
      </c>
      <c r="D682" s="82">
        <v>205026.74</v>
      </c>
      <c r="E682" s="126"/>
    </row>
    <row r="683" spans="1:5" x14ac:dyDescent="0.2">
      <c r="A683" s="128" t="s">
        <v>278</v>
      </c>
      <c r="B683" s="128"/>
      <c r="C683" s="123">
        <v>108000</v>
      </c>
      <c r="D683" s="123">
        <v>81668.06</v>
      </c>
      <c r="E683" s="124">
        <f t="shared" si="4"/>
        <v>75.618574074074075</v>
      </c>
    </row>
    <row r="684" spans="1:5" x14ac:dyDescent="0.2">
      <c r="A684" s="98" t="s">
        <v>38</v>
      </c>
      <c r="B684" s="98" t="s">
        <v>39</v>
      </c>
      <c r="C684" s="79">
        <v>16400</v>
      </c>
      <c r="D684" s="79">
        <v>14304.5</v>
      </c>
      <c r="E684" s="125">
        <f t="shared" si="4"/>
        <v>87.222560975609753</v>
      </c>
    </row>
    <row r="685" spans="1:5" x14ac:dyDescent="0.2">
      <c r="A685" s="80" t="s">
        <v>40</v>
      </c>
      <c r="B685" s="81" t="s">
        <v>41</v>
      </c>
      <c r="C685" s="80" t="s">
        <v>14</v>
      </c>
      <c r="D685" s="82">
        <v>14304.5</v>
      </c>
      <c r="E685" s="126"/>
    </row>
    <row r="686" spans="1:5" x14ac:dyDescent="0.2">
      <c r="A686" s="98" t="s">
        <v>52</v>
      </c>
      <c r="B686" s="98" t="s">
        <v>53</v>
      </c>
      <c r="C686" s="79">
        <v>3000</v>
      </c>
      <c r="D686" s="79">
        <v>964.73</v>
      </c>
      <c r="E686" s="125">
        <f t="shared" si="4"/>
        <v>32.157666666666671</v>
      </c>
    </row>
    <row r="687" spans="1:5" x14ac:dyDescent="0.2">
      <c r="A687" s="80" t="s">
        <v>66</v>
      </c>
      <c r="B687" s="81" t="s">
        <v>67</v>
      </c>
      <c r="C687" s="80" t="s">
        <v>14</v>
      </c>
      <c r="D687" s="82">
        <v>964.73</v>
      </c>
      <c r="E687" s="126"/>
    </row>
    <row r="688" spans="1:5" x14ac:dyDescent="0.2">
      <c r="A688" s="98" t="s">
        <v>75</v>
      </c>
      <c r="B688" s="98" t="s">
        <v>76</v>
      </c>
      <c r="C688" s="79">
        <v>88600</v>
      </c>
      <c r="D688" s="79">
        <v>66398.83</v>
      </c>
      <c r="E688" s="125">
        <f t="shared" si="4"/>
        <v>74.942246049661392</v>
      </c>
    </row>
    <row r="689" spans="1:5" x14ac:dyDescent="0.2">
      <c r="A689" s="80" t="s">
        <v>269</v>
      </c>
      <c r="B689" s="81" t="s">
        <v>270</v>
      </c>
      <c r="C689" s="80" t="s">
        <v>14</v>
      </c>
      <c r="D689" s="82">
        <v>66398.83</v>
      </c>
      <c r="E689" s="126"/>
    </row>
    <row r="690" spans="1:5" x14ac:dyDescent="0.2">
      <c r="A690" s="128" t="s">
        <v>279</v>
      </c>
      <c r="B690" s="128"/>
      <c r="C690" s="123">
        <v>3000</v>
      </c>
      <c r="D690" s="123">
        <v>0</v>
      </c>
      <c r="E690" s="124">
        <f t="shared" si="4"/>
        <v>0</v>
      </c>
    </row>
    <row r="691" spans="1:5" x14ac:dyDescent="0.2">
      <c r="A691" s="98" t="s">
        <v>38</v>
      </c>
      <c r="B691" s="98" t="s">
        <v>39</v>
      </c>
      <c r="C691" s="79">
        <v>2000</v>
      </c>
      <c r="D691" s="79">
        <v>0</v>
      </c>
      <c r="E691" s="125">
        <f t="shared" si="4"/>
        <v>0</v>
      </c>
    </row>
    <row r="692" spans="1:5" x14ac:dyDescent="0.2">
      <c r="A692" s="98" t="s">
        <v>52</v>
      </c>
      <c r="B692" s="98" t="s">
        <v>53</v>
      </c>
      <c r="C692" s="79">
        <v>1000</v>
      </c>
      <c r="D692" s="79">
        <v>0</v>
      </c>
      <c r="E692" s="125">
        <f t="shared" si="4"/>
        <v>0</v>
      </c>
    </row>
    <row r="693" spans="1:5" x14ac:dyDescent="0.2">
      <c r="A693" s="128" t="s">
        <v>280</v>
      </c>
      <c r="B693" s="128"/>
      <c r="C693" s="123">
        <v>5000</v>
      </c>
      <c r="D693" s="123">
        <v>0</v>
      </c>
      <c r="E693" s="124">
        <f t="shared" si="4"/>
        <v>0</v>
      </c>
    </row>
    <row r="694" spans="1:5" x14ac:dyDescent="0.2">
      <c r="A694" s="98" t="s">
        <v>72</v>
      </c>
      <c r="B694" s="98" t="s">
        <v>73</v>
      </c>
      <c r="C694" s="79">
        <v>5000</v>
      </c>
      <c r="D694" s="79">
        <v>0</v>
      </c>
      <c r="E694" s="125">
        <f t="shared" si="4"/>
        <v>0</v>
      </c>
    </row>
    <row r="695" spans="1:5" x14ac:dyDescent="0.2">
      <c r="A695" s="93" t="s">
        <v>281</v>
      </c>
      <c r="B695" s="93"/>
      <c r="C695" s="94">
        <v>620000</v>
      </c>
      <c r="D695" s="94">
        <v>449817.77</v>
      </c>
      <c r="E695" s="114">
        <f t="shared" si="4"/>
        <v>72.551253225806462</v>
      </c>
    </row>
    <row r="696" spans="1:5" x14ac:dyDescent="0.2">
      <c r="A696" s="96" t="s">
        <v>282</v>
      </c>
      <c r="B696" s="96"/>
      <c r="C696" s="97">
        <v>620000</v>
      </c>
      <c r="D696" s="97">
        <v>449817.77</v>
      </c>
      <c r="E696" s="116">
        <f t="shared" si="4"/>
        <v>72.551253225806462</v>
      </c>
    </row>
    <row r="697" spans="1:5" x14ac:dyDescent="0.2">
      <c r="A697" s="103" t="s">
        <v>415</v>
      </c>
      <c r="B697" s="103"/>
      <c r="C697" s="104">
        <v>570000</v>
      </c>
      <c r="D697" s="104">
        <v>399817.77</v>
      </c>
      <c r="E697" s="105">
        <v>70.143468421052631</v>
      </c>
    </row>
    <row r="698" spans="1:5" x14ac:dyDescent="0.2">
      <c r="A698" s="103" t="s">
        <v>420</v>
      </c>
      <c r="B698" s="103"/>
      <c r="C698" s="104">
        <v>50000</v>
      </c>
      <c r="D698" s="104">
        <v>50000</v>
      </c>
      <c r="E698" s="105">
        <v>100</v>
      </c>
    </row>
    <row r="699" spans="1:5" x14ac:dyDescent="0.2">
      <c r="A699" s="127" t="s">
        <v>283</v>
      </c>
      <c r="B699" s="127"/>
      <c r="C699" s="119">
        <v>620000</v>
      </c>
      <c r="D699" s="119">
        <v>449817.77</v>
      </c>
      <c r="E699" s="120">
        <f t="shared" si="4"/>
        <v>72.551253225806462</v>
      </c>
    </row>
    <row r="700" spans="1:5" x14ac:dyDescent="0.2">
      <c r="A700" s="128" t="s">
        <v>284</v>
      </c>
      <c r="B700" s="128"/>
      <c r="C700" s="123">
        <v>620000</v>
      </c>
      <c r="D700" s="123">
        <v>449817.77</v>
      </c>
      <c r="E700" s="124">
        <f t="shared" si="4"/>
        <v>72.551253225806462</v>
      </c>
    </row>
    <row r="701" spans="1:5" x14ac:dyDescent="0.2">
      <c r="A701" s="98" t="s">
        <v>52</v>
      </c>
      <c r="B701" s="98" t="s">
        <v>53</v>
      </c>
      <c r="C701" s="79">
        <v>350000</v>
      </c>
      <c r="D701" s="79">
        <v>302667.77</v>
      </c>
      <c r="E701" s="125">
        <f t="shared" si="4"/>
        <v>86.476505714285722</v>
      </c>
    </row>
    <row r="702" spans="1:5" x14ac:dyDescent="0.2">
      <c r="A702" s="80" t="s">
        <v>66</v>
      </c>
      <c r="B702" s="81" t="s">
        <v>67</v>
      </c>
      <c r="C702" s="80" t="s">
        <v>14</v>
      </c>
      <c r="D702" s="82">
        <v>302667.77</v>
      </c>
      <c r="E702" s="126"/>
    </row>
    <row r="703" spans="1:5" x14ac:dyDescent="0.2">
      <c r="A703" s="98" t="s">
        <v>143</v>
      </c>
      <c r="B703" s="98" t="s">
        <v>144</v>
      </c>
      <c r="C703" s="79">
        <v>270000</v>
      </c>
      <c r="D703" s="79">
        <v>147150</v>
      </c>
      <c r="E703" s="125">
        <f t="shared" si="4"/>
        <v>54.500000000000007</v>
      </c>
    </row>
    <row r="704" spans="1:5" x14ac:dyDescent="0.2">
      <c r="A704" s="80" t="s">
        <v>285</v>
      </c>
      <c r="B704" s="81" t="s">
        <v>286</v>
      </c>
      <c r="C704" s="80" t="s">
        <v>14</v>
      </c>
      <c r="D704" s="82">
        <v>147150</v>
      </c>
      <c r="E704" s="126"/>
    </row>
    <row r="705" spans="1:5" x14ac:dyDescent="0.2">
      <c r="A705" s="93" t="s">
        <v>287</v>
      </c>
      <c r="B705" s="93"/>
      <c r="C705" s="94">
        <v>48937138.939999998</v>
      </c>
      <c r="D705" s="94">
        <v>36322301.579999998</v>
      </c>
      <c r="E705" s="114">
        <f t="shared" si="4"/>
        <v>74.222364377560808</v>
      </c>
    </row>
    <row r="706" spans="1:5" x14ac:dyDescent="0.2">
      <c r="A706" s="96" t="s">
        <v>288</v>
      </c>
      <c r="B706" s="96"/>
      <c r="C706" s="97">
        <v>48937138.939999998</v>
      </c>
      <c r="D706" s="97">
        <v>36322301.579999998</v>
      </c>
      <c r="E706" s="116">
        <f t="shared" si="4"/>
        <v>74.222364377560808</v>
      </c>
    </row>
    <row r="707" spans="1:5" x14ac:dyDescent="0.2">
      <c r="A707" s="103" t="s">
        <v>415</v>
      </c>
      <c r="B707" s="103"/>
      <c r="C707" s="104">
        <v>11501504.77</v>
      </c>
      <c r="D707" s="104">
        <v>10718069.469999999</v>
      </c>
      <c r="E707" s="105">
        <v>93.188410423969231</v>
      </c>
    </row>
    <row r="708" spans="1:5" x14ac:dyDescent="0.2">
      <c r="A708" s="103" t="s">
        <v>417</v>
      </c>
      <c r="B708" s="103"/>
      <c r="C708" s="104">
        <v>1537400</v>
      </c>
      <c r="D708" s="104">
        <v>1611259.36</v>
      </c>
      <c r="E708" s="105">
        <v>104.8041732795629</v>
      </c>
    </row>
    <row r="709" spans="1:5" x14ac:dyDescent="0.2">
      <c r="A709" s="103" t="s">
        <v>420</v>
      </c>
      <c r="B709" s="103"/>
      <c r="C709" s="104">
        <v>26920063.790000003</v>
      </c>
      <c r="D709" s="104">
        <v>15537639.430000002</v>
      </c>
      <c r="E709" s="105">
        <v>57.717691723196317</v>
      </c>
    </row>
    <row r="710" spans="1:5" x14ac:dyDescent="0.2">
      <c r="A710" s="103" t="s">
        <v>428</v>
      </c>
      <c r="B710" s="103"/>
      <c r="C710" s="104">
        <v>2830000</v>
      </c>
      <c r="D710" s="104">
        <v>2643196.84</v>
      </c>
      <c r="E710" s="105">
        <v>93.399181625441699</v>
      </c>
    </row>
    <row r="711" spans="1:5" x14ac:dyDescent="0.2">
      <c r="A711" s="103" t="s">
        <v>436</v>
      </c>
      <c r="B711" s="103"/>
      <c r="C711" s="104">
        <v>544170.38</v>
      </c>
      <c r="D711" s="104">
        <v>256680.44</v>
      </c>
      <c r="E711" s="105">
        <v>47.169131109267653</v>
      </c>
    </row>
    <row r="712" spans="1:5" x14ac:dyDescent="0.2">
      <c r="A712" s="103" t="s">
        <v>438</v>
      </c>
      <c r="B712" s="103"/>
      <c r="C712" s="104">
        <v>5604000</v>
      </c>
      <c r="D712" s="104">
        <v>5555456.04</v>
      </c>
      <c r="E712" s="105">
        <v>99.133762312633834</v>
      </c>
    </row>
    <row r="713" spans="1:5" x14ac:dyDescent="0.2">
      <c r="A713" s="127" t="s">
        <v>289</v>
      </c>
      <c r="B713" s="127"/>
      <c r="C713" s="119">
        <v>12627000</v>
      </c>
      <c r="D713" s="119">
        <v>9363912.4700000007</v>
      </c>
      <c r="E713" s="120">
        <f t="shared" si="4"/>
        <v>74.157855943612887</v>
      </c>
    </row>
    <row r="714" spans="1:5" x14ac:dyDescent="0.2">
      <c r="A714" s="128" t="s">
        <v>290</v>
      </c>
      <c r="B714" s="128"/>
      <c r="C714" s="123">
        <v>1868000</v>
      </c>
      <c r="D714" s="123">
        <v>1851818.68</v>
      </c>
      <c r="E714" s="124">
        <f t="shared" si="4"/>
        <v>99.133762312633834</v>
      </c>
    </row>
    <row r="715" spans="1:5" ht="25.5" x14ac:dyDescent="0.2">
      <c r="A715" s="98" t="s">
        <v>181</v>
      </c>
      <c r="B715" s="78" t="s">
        <v>182</v>
      </c>
      <c r="C715" s="79">
        <v>1868000</v>
      </c>
      <c r="D715" s="79">
        <v>1851818.68</v>
      </c>
      <c r="E715" s="125">
        <f t="shared" si="4"/>
        <v>99.133762312633834</v>
      </c>
    </row>
    <row r="716" spans="1:5" x14ac:dyDescent="0.2">
      <c r="A716" s="80" t="s">
        <v>183</v>
      </c>
      <c r="B716" s="81" t="s">
        <v>184</v>
      </c>
      <c r="C716" s="80" t="s">
        <v>14</v>
      </c>
      <c r="D716" s="82">
        <v>1851818.68</v>
      </c>
      <c r="E716" s="126"/>
    </row>
    <row r="717" spans="1:5" x14ac:dyDescent="0.2">
      <c r="A717" s="128" t="s">
        <v>291</v>
      </c>
      <c r="B717" s="128"/>
      <c r="C717" s="123">
        <v>50000</v>
      </c>
      <c r="D717" s="123">
        <v>0</v>
      </c>
      <c r="E717" s="124">
        <f t="shared" si="4"/>
        <v>0</v>
      </c>
    </row>
    <row r="718" spans="1:5" x14ac:dyDescent="0.2">
      <c r="A718" s="98" t="s">
        <v>292</v>
      </c>
      <c r="B718" s="98" t="s">
        <v>293</v>
      </c>
      <c r="C718" s="79">
        <v>50000</v>
      </c>
      <c r="D718" s="79">
        <v>0</v>
      </c>
      <c r="E718" s="125">
        <f t="shared" si="4"/>
        <v>0</v>
      </c>
    </row>
    <row r="719" spans="1:5" x14ac:dyDescent="0.2">
      <c r="A719" s="128" t="s">
        <v>296</v>
      </c>
      <c r="B719" s="128"/>
      <c r="C719" s="123">
        <v>5000</v>
      </c>
      <c r="D719" s="123">
        <v>0</v>
      </c>
      <c r="E719" s="124">
        <f t="shared" si="4"/>
        <v>0</v>
      </c>
    </row>
    <row r="720" spans="1:5" x14ac:dyDescent="0.2">
      <c r="A720" s="98" t="s">
        <v>292</v>
      </c>
      <c r="B720" s="98" t="s">
        <v>293</v>
      </c>
      <c r="C720" s="79">
        <v>5000</v>
      </c>
      <c r="D720" s="79">
        <v>0</v>
      </c>
      <c r="E720" s="125">
        <f t="shared" si="4"/>
        <v>0</v>
      </c>
    </row>
    <row r="721" spans="1:5" x14ac:dyDescent="0.2">
      <c r="A721" s="128" t="s">
        <v>767</v>
      </c>
      <c r="B721" s="128"/>
      <c r="C721" s="123">
        <v>5000</v>
      </c>
      <c r="D721" s="123">
        <v>3750</v>
      </c>
      <c r="E721" s="124">
        <f t="shared" si="4"/>
        <v>75</v>
      </c>
    </row>
    <row r="722" spans="1:5" x14ac:dyDescent="0.2">
      <c r="A722" s="98" t="s">
        <v>292</v>
      </c>
      <c r="B722" s="98" t="s">
        <v>293</v>
      </c>
      <c r="C722" s="79">
        <v>5000</v>
      </c>
      <c r="D722" s="79">
        <v>3750</v>
      </c>
      <c r="E722" s="125">
        <f t="shared" si="4"/>
        <v>75</v>
      </c>
    </row>
    <row r="723" spans="1:5" x14ac:dyDescent="0.2">
      <c r="A723" s="80" t="s">
        <v>294</v>
      </c>
      <c r="B723" s="81" t="s">
        <v>295</v>
      </c>
      <c r="C723" s="80" t="s">
        <v>14</v>
      </c>
      <c r="D723" s="82">
        <v>3750</v>
      </c>
      <c r="E723" s="126"/>
    </row>
    <row r="724" spans="1:5" x14ac:dyDescent="0.2">
      <c r="A724" s="128" t="s">
        <v>768</v>
      </c>
      <c r="B724" s="128"/>
      <c r="C724" s="123">
        <v>250000</v>
      </c>
      <c r="D724" s="123">
        <v>205058.76</v>
      </c>
      <c r="E724" s="124">
        <f t="shared" ref="E724:E787" si="5">SUM(D724/C724*100)</f>
        <v>82.023504000000003</v>
      </c>
    </row>
    <row r="725" spans="1:5" x14ac:dyDescent="0.2">
      <c r="A725" s="98" t="s">
        <v>292</v>
      </c>
      <c r="B725" s="98" t="s">
        <v>293</v>
      </c>
      <c r="C725" s="79">
        <v>250000</v>
      </c>
      <c r="D725" s="79">
        <v>205058.76</v>
      </c>
      <c r="E725" s="125">
        <f t="shared" si="5"/>
        <v>82.023504000000003</v>
      </c>
    </row>
    <row r="726" spans="1:5" x14ac:dyDescent="0.2">
      <c r="A726" s="80" t="s">
        <v>294</v>
      </c>
      <c r="B726" s="81" t="s">
        <v>295</v>
      </c>
      <c r="C726" s="80" t="s">
        <v>14</v>
      </c>
      <c r="D726" s="82">
        <v>205058.76</v>
      </c>
      <c r="E726" s="126"/>
    </row>
    <row r="727" spans="1:5" x14ac:dyDescent="0.2">
      <c r="A727" s="128" t="s">
        <v>297</v>
      </c>
      <c r="B727" s="128"/>
      <c r="C727" s="123">
        <v>20000</v>
      </c>
      <c r="D727" s="123">
        <v>0</v>
      </c>
      <c r="E727" s="124">
        <f t="shared" si="5"/>
        <v>0</v>
      </c>
    </row>
    <row r="728" spans="1:5" x14ac:dyDescent="0.2">
      <c r="A728" s="98" t="s">
        <v>292</v>
      </c>
      <c r="B728" s="98" t="s">
        <v>293</v>
      </c>
      <c r="C728" s="79">
        <v>20000</v>
      </c>
      <c r="D728" s="79">
        <v>0</v>
      </c>
      <c r="E728" s="125">
        <f t="shared" si="5"/>
        <v>0</v>
      </c>
    </row>
    <row r="729" spans="1:5" x14ac:dyDescent="0.2">
      <c r="A729" s="128" t="s">
        <v>298</v>
      </c>
      <c r="B729" s="128"/>
      <c r="C729" s="123">
        <v>6080000</v>
      </c>
      <c r="D729" s="123">
        <v>5980349.1699999999</v>
      </c>
      <c r="E729" s="124">
        <f t="shared" si="5"/>
        <v>98.361006085526313</v>
      </c>
    </row>
    <row r="730" spans="1:5" x14ac:dyDescent="0.2">
      <c r="A730" s="98" t="s">
        <v>299</v>
      </c>
      <c r="B730" s="98" t="s">
        <v>300</v>
      </c>
      <c r="C730" s="79">
        <v>6030000</v>
      </c>
      <c r="D730" s="79">
        <v>5980349.1699999999</v>
      </c>
      <c r="E730" s="125">
        <f t="shared" si="5"/>
        <v>99.176603150912101</v>
      </c>
    </row>
    <row r="731" spans="1:5" x14ac:dyDescent="0.2">
      <c r="A731" s="80" t="s">
        <v>301</v>
      </c>
      <c r="B731" s="81" t="s">
        <v>302</v>
      </c>
      <c r="C731" s="80" t="s">
        <v>14</v>
      </c>
      <c r="D731" s="82">
        <v>5980349.1699999999</v>
      </c>
      <c r="E731" s="126"/>
    </row>
    <row r="732" spans="1:5" x14ac:dyDescent="0.2">
      <c r="A732" s="98" t="s">
        <v>292</v>
      </c>
      <c r="B732" s="98" t="s">
        <v>293</v>
      </c>
      <c r="C732" s="79">
        <v>50000</v>
      </c>
      <c r="D732" s="79">
        <v>0</v>
      </c>
      <c r="E732" s="125">
        <f t="shared" si="5"/>
        <v>0</v>
      </c>
    </row>
    <row r="733" spans="1:5" x14ac:dyDescent="0.2">
      <c r="A733" s="128" t="s">
        <v>303</v>
      </c>
      <c r="B733" s="128"/>
      <c r="C733" s="123">
        <v>250000</v>
      </c>
      <c r="D733" s="123">
        <v>91750</v>
      </c>
      <c r="E733" s="124">
        <f t="shared" si="5"/>
        <v>36.700000000000003</v>
      </c>
    </row>
    <row r="734" spans="1:5" x14ac:dyDescent="0.2">
      <c r="A734" s="98" t="s">
        <v>292</v>
      </c>
      <c r="B734" s="98" t="s">
        <v>293</v>
      </c>
      <c r="C734" s="79">
        <v>250000</v>
      </c>
      <c r="D734" s="79">
        <v>91750</v>
      </c>
      <c r="E734" s="125">
        <f t="shared" si="5"/>
        <v>36.700000000000003</v>
      </c>
    </row>
    <row r="735" spans="1:5" x14ac:dyDescent="0.2">
      <c r="A735" s="80" t="s">
        <v>294</v>
      </c>
      <c r="B735" s="81" t="s">
        <v>295</v>
      </c>
      <c r="C735" s="80" t="s">
        <v>14</v>
      </c>
      <c r="D735" s="82">
        <v>91750</v>
      </c>
      <c r="E735" s="126"/>
    </row>
    <row r="736" spans="1:5" x14ac:dyDescent="0.2">
      <c r="A736" s="128" t="s">
        <v>304</v>
      </c>
      <c r="B736" s="128"/>
      <c r="C736" s="123">
        <v>50000</v>
      </c>
      <c r="D736" s="123">
        <v>17674.64</v>
      </c>
      <c r="E736" s="124">
        <f t="shared" si="5"/>
        <v>35.34928</v>
      </c>
    </row>
    <row r="737" spans="1:5" x14ac:dyDescent="0.2">
      <c r="A737" s="98" t="s">
        <v>292</v>
      </c>
      <c r="B737" s="98" t="s">
        <v>293</v>
      </c>
      <c r="C737" s="79">
        <v>50000</v>
      </c>
      <c r="D737" s="79">
        <v>17674.64</v>
      </c>
      <c r="E737" s="125">
        <f t="shared" si="5"/>
        <v>35.34928</v>
      </c>
    </row>
    <row r="738" spans="1:5" x14ac:dyDescent="0.2">
      <c r="A738" s="80" t="s">
        <v>294</v>
      </c>
      <c r="B738" s="81" t="s">
        <v>295</v>
      </c>
      <c r="C738" s="80" t="s">
        <v>14</v>
      </c>
      <c r="D738" s="82">
        <v>17674.64</v>
      </c>
      <c r="E738" s="126"/>
    </row>
    <row r="739" spans="1:5" x14ac:dyDescent="0.2">
      <c r="A739" s="128" t="s">
        <v>305</v>
      </c>
      <c r="B739" s="128"/>
      <c r="C739" s="123">
        <v>880000</v>
      </c>
      <c r="D739" s="123">
        <v>895701.22</v>
      </c>
      <c r="E739" s="124">
        <f t="shared" si="5"/>
        <v>101.78422954545454</v>
      </c>
    </row>
    <row r="740" spans="1:5" x14ac:dyDescent="0.2">
      <c r="A740" s="98" t="s">
        <v>292</v>
      </c>
      <c r="B740" s="98" t="s">
        <v>293</v>
      </c>
      <c r="C740" s="79">
        <v>880000</v>
      </c>
      <c r="D740" s="79">
        <v>895701.22</v>
      </c>
      <c r="E740" s="125">
        <f t="shared" si="5"/>
        <v>101.78422954545454</v>
      </c>
    </row>
    <row r="741" spans="1:5" x14ac:dyDescent="0.2">
      <c r="A741" s="80" t="s">
        <v>294</v>
      </c>
      <c r="B741" s="81" t="s">
        <v>295</v>
      </c>
      <c r="C741" s="80" t="s">
        <v>14</v>
      </c>
      <c r="D741" s="82">
        <v>895701.22</v>
      </c>
      <c r="E741" s="126"/>
    </row>
    <row r="742" spans="1:5" x14ac:dyDescent="0.2">
      <c r="A742" s="128" t="s">
        <v>306</v>
      </c>
      <c r="B742" s="128"/>
      <c r="C742" s="123">
        <v>100000</v>
      </c>
      <c r="D742" s="123">
        <v>75310</v>
      </c>
      <c r="E742" s="124">
        <f t="shared" si="5"/>
        <v>75.31</v>
      </c>
    </row>
    <row r="743" spans="1:5" x14ac:dyDescent="0.2">
      <c r="A743" s="98" t="s">
        <v>292</v>
      </c>
      <c r="B743" s="98" t="s">
        <v>293</v>
      </c>
      <c r="C743" s="79">
        <v>100000</v>
      </c>
      <c r="D743" s="79">
        <v>75310</v>
      </c>
      <c r="E743" s="125">
        <f t="shared" si="5"/>
        <v>75.31</v>
      </c>
    </row>
    <row r="744" spans="1:5" x14ac:dyDescent="0.2">
      <c r="A744" s="80" t="s">
        <v>294</v>
      </c>
      <c r="B744" s="81" t="s">
        <v>295</v>
      </c>
      <c r="C744" s="80" t="s">
        <v>14</v>
      </c>
      <c r="D744" s="82">
        <v>75310</v>
      </c>
      <c r="E744" s="126"/>
    </row>
    <row r="745" spans="1:5" x14ac:dyDescent="0.2">
      <c r="A745" s="128" t="s">
        <v>307</v>
      </c>
      <c r="B745" s="128"/>
      <c r="C745" s="123">
        <v>5000</v>
      </c>
      <c r="D745" s="123">
        <v>0</v>
      </c>
      <c r="E745" s="124">
        <f t="shared" si="5"/>
        <v>0</v>
      </c>
    </row>
    <row r="746" spans="1:5" x14ac:dyDescent="0.2">
      <c r="A746" s="98" t="s">
        <v>292</v>
      </c>
      <c r="B746" s="98" t="s">
        <v>293</v>
      </c>
      <c r="C746" s="79">
        <v>5000</v>
      </c>
      <c r="D746" s="79">
        <v>0</v>
      </c>
      <c r="E746" s="125">
        <f t="shared" si="5"/>
        <v>0</v>
      </c>
    </row>
    <row r="747" spans="1:5" x14ac:dyDescent="0.2">
      <c r="A747" s="128" t="s">
        <v>308</v>
      </c>
      <c r="B747" s="128"/>
      <c r="C747" s="123">
        <v>7000</v>
      </c>
      <c r="D747" s="123">
        <v>0</v>
      </c>
      <c r="E747" s="124">
        <f t="shared" si="5"/>
        <v>0</v>
      </c>
    </row>
    <row r="748" spans="1:5" x14ac:dyDescent="0.2">
      <c r="A748" s="98" t="s">
        <v>292</v>
      </c>
      <c r="B748" s="98" t="s">
        <v>293</v>
      </c>
      <c r="C748" s="79">
        <v>7000</v>
      </c>
      <c r="D748" s="79">
        <v>0</v>
      </c>
      <c r="E748" s="125">
        <f t="shared" si="5"/>
        <v>0</v>
      </c>
    </row>
    <row r="749" spans="1:5" x14ac:dyDescent="0.2">
      <c r="A749" s="128" t="s">
        <v>309</v>
      </c>
      <c r="B749" s="128"/>
      <c r="C749" s="123">
        <v>230000</v>
      </c>
      <c r="D749" s="123">
        <v>223750</v>
      </c>
      <c r="E749" s="124">
        <f t="shared" si="5"/>
        <v>97.282608695652172</v>
      </c>
    </row>
    <row r="750" spans="1:5" x14ac:dyDescent="0.2">
      <c r="A750" s="98" t="s">
        <v>292</v>
      </c>
      <c r="B750" s="98" t="s">
        <v>293</v>
      </c>
      <c r="C750" s="79">
        <v>230000</v>
      </c>
      <c r="D750" s="79">
        <v>223750</v>
      </c>
      <c r="E750" s="125">
        <f t="shared" si="5"/>
        <v>97.282608695652172</v>
      </c>
    </row>
    <row r="751" spans="1:5" x14ac:dyDescent="0.2">
      <c r="A751" s="80" t="s">
        <v>294</v>
      </c>
      <c r="B751" s="81" t="s">
        <v>295</v>
      </c>
      <c r="C751" s="80" t="s">
        <v>14</v>
      </c>
      <c r="D751" s="82">
        <v>223750</v>
      </c>
      <c r="E751" s="126"/>
    </row>
    <row r="752" spans="1:5" x14ac:dyDescent="0.2">
      <c r="A752" s="128" t="s">
        <v>750</v>
      </c>
      <c r="B752" s="128"/>
      <c r="C752" s="123">
        <v>5000</v>
      </c>
      <c r="D752" s="123">
        <v>0</v>
      </c>
      <c r="E752" s="124">
        <f t="shared" si="5"/>
        <v>0</v>
      </c>
    </row>
    <row r="753" spans="1:5" x14ac:dyDescent="0.2">
      <c r="A753" s="98" t="s">
        <v>292</v>
      </c>
      <c r="B753" s="98" t="s">
        <v>293</v>
      </c>
      <c r="C753" s="79">
        <v>5000</v>
      </c>
      <c r="D753" s="79">
        <v>0</v>
      </c>
      <c r="E753" s="125">
        <f t="shared" si="5"/>
        <v>0</v>
      </c>
    </row>
    <row r="754" spans="1:5" x14ac:dyDescent="0.2">
      <c r="A754" s="128" t="s">
        <v>751</v>
      </c>
      <c r="B754" s="128"/>
      <c r="C754" s="123">
        <v>50000</v>
      </c>
      <c r="D754" s="123">
        <v>18750</v>
      </c>
      <c r="E754" s="124">
        <f t="shared" si="5"/>
        <v>37.5</v>
      </c>
    </row>
    <row r="755" spans="1:5" x14ac:dyDescent="0.2">
      <c r="A755" s="98" t="s">
        <v>292</v>
      </c>
      <c r="B755" s="98" t="s">
        <v>293</v>
      </c>
      <c r="C755" s="79">
        <v>50000</v>
      </c>
      <c r="D755" s="79">
        <v>18750</v>
      </c>
      <c r="E755" s="125">
        <f t="shared" si="5"/>
        <v>37.5</v>
      </c>
    </row>
    <row r="756" spans="1:5" x14ac:dyDescent="0.2">
      <c r="A756" s="80" t="s">
        <v>294</v>
      </c>
      <c r="B756" s="81" t="s">
        <v>295</v>
      </c>
      <c r="C756" s="80" t="s">
        <v>14</v>
      </c>
      <c r="D756" s="82">
        <v>18750</v>
      </c>
      <c r="E756" s="126"/>
    </row>
    <row r="757" spans="1:5" x14ac:dyDescent="0.2">
      <c r="A757" s="128" t="s">
        <v>310</v>
      </c>
      <c r="B757" s="128"/>
      <c r="C757" s="123">
        <v>2772000</v>
      </c>
      <c r="D757" s="123">
        <v>0</v>
      </c>
      <c r="E757" s="124">
        <f t="shared" si="5"/>
        <v>0</v>
      </c>
    </row>
    <row r="758" spans="1:5" x14ac:dyDescent="0.2">
      <c r="A758" s="98" t="s">
        <v>299</v>
      </c>
      <c r="B758" s="98" t="s">
        <v>300</v>
      </c>
      <c r="C758" s="79">
        <v>2772000</v>
      </c>
      <c r="D758" s="79">
        <v>0</v>
      </c>
      <c r="E758" s="125">
        <f t="shared" si="5"/>
        <v>0</v>
      </c>
    </row>
    <row r="759" spans="1:5" x14ac:dyDescent="0.2">
      <c r="A759" s="127" t="s">
        <v>311</v>
      </c>
      <c r="B759" s="127"/>
      <c r="C759" s="119">
        <v>6790000</v>
      </c>
      <c r="D759" s="119">
        <v>2709118.84</v>
      </c>
      <c r="E759" s="120">
        <f t="shared" si="5"/>
        <v>39.898657437407955</v>
      </c>
    </row>
    <row r="760" spans="1:5" x14ac:dyDescent="0.2">
      <c r="A760" s="128" t="s">
        <v>312</v>
      </c>
      <c r="B760" s="128"/>
      <c r="C760" s="123">
        <v>6790000</v>
      </c>
      <c r="D760" s="123">
        <v>2709118.84</v>
      </c>
      <c r="E760" s="124">
        <f t="shared" si="5"/>
        <v>39.898657437407955</v>
      </c>
    </row>
    <row r="761" spans="1:5" x14ac:dyDescent="0.2">
      <c r="A761" s="98" t="s">
        <v>299</v>
      </c>
      <c r="B761" s="98" t="s">
        <v>300</v>
      </c>
      <c r="C761" s="79">
        <v>6790000</v>
      </c>
      <c r="D761" s="79">
        <v>2709118.84</v>
      </c>
      <c r="E761" s="125">
        <f t="shared" si="5"/>
        <v>39.898657437407955</v>
      </c>
    </row>
    <row r="762" spans="1:5" x14ac:dyDescent="0.2">
      <c r="A762" s="80" t="s">
        <v>301</v>
      </c>
      <c r="B762" s="81" t="s">
        <v>302</v>
      </c>
      <c r="C762" s="80" t="s">
        <v>14</v>
      </c>
      <c r="D762" s="82">
        <v>2709118.84</v>
      </c>
      <c r="E762" s="126"/>
    </row>
    <row r="763" spans="1:5" x14ac:dyDescent="0.2">
      <c r="A763" s="127" t="s">
        <v>315</v>
      </c>
      <c r="B763" s="127"/>
      <c r="C763" s="119">
        <v>5307000</v>
      </c>
      <c r="D763" s="119">
        <v>2334706.92</v>
      </c>
      <c r="E763" s="120">
        <f t="shared" si="5"/>
        <v>43.99297003957038</v>
      </c>
    </row>
    <row r="764" spans="1:5" x14ac:dyDescent="0.2">
      <c r="A764" s="128" t="s">
        <v>316</v>
      </c>
      <c r="B764" s="128"/>
      <c r="C764" s="123">
        <v>25000</v>
      </c>
      <c r="D764" s="123">
        <v>0</v>
      </c>
      <c r="E764" s="124">
        <f t="shared" si="5"/>
        <v>0</v>
      </c>
    </row>
    <row r="765" spans="1:5" x14ac:dyDescent="0.2">
      <c r="A765" s="98" t="s">
        <v>292</v>
      </c>
      <c r="B765" s="98" t="s">
        <v>293</v>
      </c>
      <c r="C765" s="79">
        <v>25000</v>
      </c>
      <c r="D765" s="79">
        <v>0</v>
      </c>
      <c r="E765" s="125">
        <f t="shared" si="5"/>
        <v>0</v>
      </c>
    </row>
    <row r="766" spans="1:5" x14ac:dyDescent="0.2">
      <c r="A766" s="128" t="s">
        <v>319</v>
      </c>
      <c r="B766" s="128"/>
      <c r="C766" s="123">
        <v>100000</v>
      </c>
      <c r="D766" s="123">
        <v>50000</v>
      </c>
      <c r="E766" s="124">
        <f t="shared" si="5"/>
        <v>50</v>
      </c>
    </row>
    <row r="767" spans="1:5" x14ac:dyDescent="0.2">
      <c r="A767" s="98" t="s">
        <v>292</v>
      </c>
      <c r="B767" s="98" t="s">
        <v>293</v>
      </c>
      <c r="C767" s="79">
        <v>100000</v>
      </c>
      <c r="D767" s="79">
        <v>50000</v>
      </c>
      <c r="E767" s="125">
        <f t="shared" si="5"/>
        <v>50</v>
      </c>
    </row>
    <row r="768" spans="1:5" x14ac:dyDescent="0.2">
      <c r="A768" s="80" t="s">
        <v>317</v>
      </c>
      <c r="B768" s="81" t="s">
        <v>318</v>
      </c>
      <c r="C768" s="80" t="s">
        <v>14</v>
      </c>
      <c r="D768" s="82">
        <v>50000</v>
      </c>
      <c r="E768" s="126"/>
    </row>
    <row r="769" spans="1:5" x14ac:dyDescent="0.2">
      <c r="A769" s="128" t="s">
        <v>320</v>
      </c>
      <c r="B769" s="128"/>
      <c r="C769" s="123">
        <v>60000</v>
      </c>
      <c r="D769" s="123">
        <v>13000</v>
      </c>
      <c r="E769" s="124">
        <f t="shared" si="5"/>
        <v>21.666666666666668</v>
      </c>
    </row>
    <row r="770" spans="1:5" x14ac:dyDescent="0.2">
      <c r="A770" s="98" t="s">
        <v>292</v>
      </c>
      <c r="B770" s="98" t="s">
        <v>293</v>
      </c>
      <c r="C770" s="79">
        <v>60000</v>
      </c>
      <c r="D770" s="79">
        <v>13000</v>
      </c>
      <c r="E770" s="125">
        <f t="shared" si="5"/>
        <v>21.666666666666668</v>
      </c>
    </row>
    <row r="771" spans="1:5" x14ac:dyDescent="0.2">
      <c r="A771" s="80" t="s">
        <v>317</v>
      </c>
      <c r="B771" s="81" t="s">
        <v>318</v>
      </c>
      <c r="C771" s="80" t="s">
        <v>14</v>
      </c>
      <c r="D771" s="82">
        <v>13000</v>
      </c>
      <c r="E771" s="126"/>
    </row>
    <row r="772" spans="1:5" x14ac:dyDescent="0.2">
      <c r="A772" s="128" t="s">
        <v>321</v>
      </c>
      <c r="B772" s="128"/>
      <c r="C772" s="123">
        <v>100000</v>
      </c>
      <c r="D772" s="123">
        <v>72250.850000000006</v>
      </c>
      <c r="E772" s="124">
        <f t="shared" si="5"/>
        <v>72.250850000000014</v>
      </c>
    </row>
    <row r="773" spans="1:5" x14ac:dyDescent="0.2">
      <c r="A773" s="98" t="s">
        <v>292</v>
      </c>
      <c r="B773" s="98" t="s">
        <v>293</v>
      </c>
      <c r="C773" s="79">
        <v>100000</v>
      </c>
      <c r="D773" s="79">
        <v>72250.850000000006</v>
      </c>
      <c r="E773" s="125">
        <f t="shared" si="5"/>
        <v>72.250850000000014</v>
      </c>
    </row>
    <row r="774" spans="1:5" x14ac:dyDescent="0.2">
      <c r="A774" s="80" t="s">
        <v>317</v>
      </c>
      <c r="B774" s="81" t="s">
        <v>318</v>
      </c>
      <c r="C774" s="80" t="s">
        <v>14</v>
      </c>
      <c r="D774" s="82">
        <v>72250.850000000006</v>
      </c>
      <c r="E774" s="126"/>
    </row>
    <row r="775" spans="1:5" x14ac:dyDescent="0.2">
      <c r="A775" s="128" t="s">
        <v>322</v>
      </c>
      <c r="B775" s="128"/>
      <c r="C775" s="123">
        <v>200000</v>
      </c>
      <c r="D775" s="123">
        <v>0</v>
      </c>
      <c r="E775" s="124">
        <f t="shared" si="5"/>
        <v>0</v>
      </c>
    </row>
    <row r="776" spans="1:5" x14ac:dyDescent="0.2">
      <c r="A776" s="98" t="s">
        <v>292</v>
      </c>
      <c r="B776" s="98" t="s">
        <v>293</v>
      </c>
      <c r="C776" s="79">
        <v>200000</v>
      </c>
      <c r="D776" s="79">
        <v>0</v>
      </c>
      <c r="E776" s="125">
        <f t="shared" si="5"/>
        <v>0</v>
      </c>
    </row>
    <row r="777" spans="1:5" x14ac:dyDescent="0.2">
      <c r="A777" s="128" t="s">
        <v>323</v>
      </c>
      <c r="B777" s="128"/>
      <c r="C777" s="123">
        <v>100000</v>
      </c>
      <c r="D777" s="123">
        <v>81705.95</v>
      </c>
      <c r="E777" s="124">
        <f t="shared" si="5"/>
        <v>81.705949999999987</v>
      </c>
    </row>
    <row r="778" spans="1:5" x14ac:dyDescent="0.2">
      <c r="A778" s="98" t="s">
        <v>292</v>
      </c>
      <c r="B778" s="98" t="s">
        <v>293</v>
      </c>
      <c r="C778" s="79">
        <v>100000</v>
      </c>
      <c r="D778" s="79">
        <v>81705.95</v>
      </c>
      <c r="E778" s="125">
        <f t="shared" si="5"/>
        <v>81.705949999999987</v>
      </c>
    </row>
    <row r="779" spans="1:5" x14ac:dyDescent="0.2">
      <c r="A779" s="80" t="s">
        <v>317</v>
      </c>
      <c r="B779" s="81" t="s">
        <v>318</v>
      </c>
      <c r="C779" s="80" t="s">
        <v>14</v>
      </c>
      <c r="D779" s="82">
        <v>81705.95</v>
      </c>
      <c r="E779" s="126"/>
    </row>
    <row r="780" spans="1:5" x14ac:dyDescent="0.2">
      <c r="A780" s="128" t="s">
        <v>324</v>
      </c>
      <c r="B780" s="128"/>
      <c r="C780" s="123">
        <v>100000</v>
      </c>
      <c r="D780" s="123">
        <v>0</v>
      </c>
      <c r="E780" s="124">
        <f t="shared" si="5"/>
        <v>0</v>
      </c>
    </row>
    <row r="781" spans="1:5" x14ac:dyDescent="0.2">
      <c r="A781" s="98" t="s">
        <v>292</v>
      </c>
      <c r="B781" s="98" t="s">
        <v>293</v>
      </c>
      <c r="C781" s="79">
        <v>100000</v>
      </c>
      <c r="D781" s="79">
        <v>0</v>
      </c>
      <c r="E781" s="125">
        <f t="shared" si="5"/>
        <v>0</v>
      </c>
    </row>
    <row r="782" spans="1:5" x14ac:dyDescent="0.2">
      <c r="A782" s="128" t="s">
        <v>325</v>
      </c>
      <c r="B782" s="128"/>
      <c r="C782" s="123">
        <v>100000</v>
      </c>
      <c r="D782" s="123">
        <v>0</v>
      </c>
      <c r="E782" s="124">
        <f t="shared" si="5"/>
        <v>0</v>
      </c>
    </row>
    <row r="783" spans="1:5" x14ac:dyDescent="0.2">
      <c r="A783" s="98" t="s">
        <v>292</v>
      </c>
      <c r="B783" s="98" t="s">
        <v>293</v>
      </c>
      <c r="C783" s="79">
        <v>100000</v>
      </c>
      <c r="D783" s="79">
        <v>0</v>
      </c>
      <c r="E783" s="125">
        <f t="shared" si="5"/>
        <v>0</v>
      </c>
    </row>
    <row r="784" spans="1:5" x14ac:dyDescent="0.2">
      <c r="A784" s="128" t="s">
        <v>326</v>
      </c>
      <c r="B784" s="128"/>
      <c r="C784" s="123">
        <v>1100000</v>
      </c>
      <c r="D784" s="123">
        <v>1058825.49</v>
      </c>
      <c r="E784" s="124">
        <f t="shared" si="5"/>
        <v>96.256862727272733</v>
      </c>
    </row>
    <row r="785" spans="1:5" x14ac:dyDescent="0.2">
      <c r="A785" s="98" t="s">
        <v>292</v>
      </c>
      <c r="B785" s="98" t="s">
        <v>293</v>
      </c>
      <c r="C785" s="79">
        <v>1100000</v>
      </c>
      <c r="D785" s="79">
        <v>1058825.49</v>
      </c>
      <c r="E785" s="125">
        <f t="shared" si="5"/>
        <v>96.256862727272733</v>
      </c>
    </row>
    <row r="786" spans="1:5" x14ac:dyDescent="0.2">
      <c r="A786" s="80" t="s">
        <v>317</v>
      </c>
      <c r="B786" s="81" t="s">
        <v>318</v>
      </c>
      <c r="C786" s="80" t="s">
        <v>14</v>
      </c>
      <c r="D786" s="82">
        <v>1058825.49</v>
      </c>
      <c r="E786" s="126"/>
    </row>
    <row r="787" spans="1:5" x14ac:dyDescent="0.2">
      <c r="A787" s="128" t="s">
        <v>327</v>
      </c>
      <c r="B787" s="128"/>
      <c r="C787" s="123">
        <v>50000</v>
      </c>
      <c r="D787" s="123">
        <v>0</v>
      </c>
      <c r="E787" s="124">
        <f t="shared" si="5"/>
        <v>0</v>
      </c>
    </row>
    <row r="788" spans="1:5" x14ac:dyDescent="0.2">
      <c r="A788" s="98" t="s">
        <v>292</v>
      </c>
      <c r="B788" s="98" t="s">
        <v>293</v>
      </c>
      <c r="C788" s="79">
        <v>50000</v>
      </c>
      <c r="D788" s="79">
        <v>0</v>
      </c>
      <c r="E788" s="125">
        <f t="shared" ref="E788:E851" si="6">SUM(D788/C788*100)</f>
        <v>0</v>
      </c>
    </row>
    <row r="789" spans="1:5" x14ac:dyDescent="0.2">
      <c r="A789" s="128" t="s">
        <v>328</v>
      </c>
      <c r="B789" s="128"/>
      <c r="C789" s="123">
        <v>1000000</v>
      </c>
      <c r="D789" s="123">
        <v>69625</v>
      </c>
      <c r="E789" s="124">
        <f t="shared" si="6"/>
        <v>6.9625000000000004</v>
      </c>
    </row>
    <row r="790" spans="1:5" x14ac:dyDescent="0.2">
      <c r="A790" s="98" t="s">
        <v>292</v>
      </c>
      <c r="B790" s="98" t="s">
        <v>293</v>
      </c>
      <c r="C790" s="79">
        <v>1000000</v>
      </c>
      <c r="D790" s="79">
        <v>69625</v>
      </c>
      <c r="E790" s="125">
        <f t="shared" si="6"/>
        <v>6.9625000000000004</v>
      </c>
    </row>
    <row r="791" spans="1:5" x14ac:dyDescent="0.2">
      <c r="A791" s="80" t="s">
        <v>317</v>
      </c>
      <c r="B791" s="81" t="s">
        <v>318</v>
      </c>
      <c r="C791" s="80" t="s">
        <v>14</v>
      </c>
      <c r="D791" s="82">
        <v>69625</v>
      </c>
      <c r="E791" s="126"/>
    </row>
    <row r="792" spans="1:5" x14ac:dyDescent="0.2">
      <c r="A792" s="128" t="s">
        <v>329</v>
      </c>
      <c r="B792" s="128"/>
      <c r="C792" s="123">
        <v>100000</v>
      </c>
      <c r="D792" s="123">
        <v>39810</v>
      </c>
      <c r="E792" s="124">
        <f t="shared" si="6"/>
        <v>39.81</v>
      </c>
    </row>
    <row r="793" spans="1:5" x14ac:dyDescent="0.2">
      <c r="A793" s="98" t="s">
        <v>292</v>
      </c>
      <c r="B793" s="98" t="s">
        <v>293</v>
      </c>
      <c r="C793" s="79">
        <v>100000</v>
      </c>
      <c r="D793" s="79">
        <v>39810</v>
      </c>
      <c r="E793" s="125">
        <f t="shared" si="6"/>
        <v>39.81</v>
      </c>
    </row>
    <row r="794" spans="1:5" x14ac:dyDescent="0.2">
      <c r="A794" s="80" t="s">
        <v>317</v>
      </c>
      <c r="B794" s="81" t="s">
        <v>318</v>
      </c>
      <c r="C794" s="80" t="s">
        <v>14</v>
      </c>
      <c r="D794" s="82">
        <v>39810</v>
      </c>
      <c r="E794" s="126"/>
    </row>
    <row r="795" spans="1:5" x14ac:dyDescent="0.2">
      <c r="A795" s="128" t="s">
        <v>330</v>
      </c>
      <c r="B795" s="128"/>
      <c r="C795" s="123">
        <v>300000</v>
      </c>
      <c r="D795" s="123">
        <v>0</v>
      </c>
      <c r="E795" s="124">
        <f t="shared" si="6"/>
        <v>0</v>
      </c>
    </row>
    <row r="796" spans="1:5" x14ac:dyDescent="0.2">
      <c r="A796" s="98" t="s">
        <v>292</v>
      </c>
      <c r="B796" s="98" t="s">
        <v>293</v>
      </c>
      <c r="C796" s="79">
        <v>300000</v>
      </c>
      <c r="D796" s="79">
        <v>0</v>
      </c>
      <c r="E796" s="125">
        <f t="shared" si="6"/>
        <v>0</v>
      </c>
    </row>
    <row r="797" spans="1:5" x14ac:dyDescent="0.2">
      <c r="A797" s="128" t="s">
        <v>331</v>
      </c>
      <c r="B797" s="128"/>
      <c r="C797" s="123">
        <v>60000</v>
      </c>
      <c r="D797" s="123">
        <v>4375</v>
      </c>
      <c r="E797" s="124">
        <f t="shared" si="6"/>
        <v>7.291666666666667</v>
      </c>
    </row>
    <row r="798" spans="1:5" x14ac:dyDescent="0.2">
      <c r="A798" s="98" t="s">
        <v>292</v>
      </c>
      <c r="B798" s="98" t="s">
        <v>293</v>
      </c>
      <c r="C798" s="79">
        <v>60000</v>
      </c>
      <c r="D798" s="79">
        <v>4375</v>
      </c>
      <c r="E798" s="125">
        <f t="shared" si="6"/>
        <v>7.291666666666667</v>
      </c>
    </row>
    <row r="799" spans="1:5" x14ac:dyDescent="0.2">
      <c r="A799" s="80" t="s">
        <v>317</v>
      </c>
      <c r="B799" s="81" t="s">
        <v>318</v>
      </c>
      <c r="C799" s="80" t="s">
        <v>14</v>
      </c>
      <c r="D799" s="82">
        <v>4375</v>
      </c>
      <c r="E799" s="126"/>
    </row>
    <row r="800" spans="1:5" x14ac:dyDescent="0.2">
      <c r="A800" s="128" t="s">
        <v>332</v>
      </c>
      <c r="B800" s="128"/>
      <c r="C800" s="123">
        <v>50000</v>
      </c>
      <c r="D800" s="123">
        <v>27500</v>
      </c>
      <c r="E800" s="124">
        <f t="shared" si="6"/>
        <v>55.000000000000007</v>
      </c>
    </row>
    <row r="801" spans="1:5" x14ac:dyDescent="0.2">
      <c r="A801" s="98" t="s">
        <v>292</v>
      </c>
      <c r="B801" s="98" t="s">
        <v>293</v>
      </c>
      <c r="C801" s="79">
        <v>50000</v>
      </c>
      <c r="D801" s="79">
        <v>27500</v>
      </c>
      <c r="E801" s="125">
        <f t="shared" si="6"/>
        <v>55.000000000000007</v>
      </c>
    </row>
    <row r="802" spans="1:5" x14ac:dyDescent="0.2">
      <c r="A802" s="80" t="s">
        <v>317</v>
      </c>
      <c r="B802" s="81" t="s">
        <v>318</v>
      </c>
      <c r="C802" s="80" t="s">
        <v>14</v>
      </c>
      <c r="D802" s="82">
        <v>27500</v>
      </c>
      <c r="E802" s="126"/>
    </row>
    <row r="803" spans="1:5" x14ac:dyDescent="0.2">
      <c r="A803" s="128" t="s">
        <v>333</v>
      </c>
      <c r="B803" s="128"/>
      <c r="C803" s="123">
        <v>500000</v>
      </c>
      <c r="D803" s="123">
        <v>73468.75</v>
      </c>
      <c r="E803" s="124">
        <f t="shared" si="6"/>
        <v>14.69375</v>
      </c>
    </row>
    <row r="804" spans="1:5" x14ac:dyDescent="0.2">
      <c r="A804" s="98" t="s">
        <v>292</v>
      </c>
      <c r="B804" s="98" t="s">
        <v>293</v>
      </c>
      <c r="C804" s="79">
        <v>500000</v>
      </c>
      <c r="D804" s="79">
        <v>73468.75</v>
      </c>
      <c r="E804" s="125">
        <f t="shared" si="6"/>
        <v>14.69375</v>
      </c>
    </row>
    <row r="805" spans="1:5" x14ac:dyDescent="0.2">
      <c r="A805" s="80" t="s">
        <v>317</v>
      </c>
      <c r="B805" s="81" t="s">
        <v>318</v>
      </c>
      <c r="C805" s="80" t="s">
        <v>14</v>
      </c>
      <c r="D805" s="82">
        <v>73468.75</v>
      </c>
      <c r="E805" s="126"/>
    </row>
    <row r="806" spans="1:5" x14ac:dyDescent="0.2">
      <c r="A806" s="128" t="s">
        <v>334</v>
      </c>
      <c r="B806" s="128"/>
      <c r="C806" s="123">
        <v>100000</v>
      </c>
      <c r="D806" s="123">
        <v>0</v>
      </c>
      <c r="E806" s="124">
        <f t="shared" si="6"/>
        <v>0</v>
      </c>
    </row>
    <row r="807" spans="1:5" x14ac:dyDescent="0.2">
      <c r="A807" s="98" t="s">
        <v>292</v>
      </c>
      <c r="B807" s="98" t="s">
        <v>293</v>
      </c>
      <c r="C807" s="79">
        <v>100000</v>
      </c>
      <c r="D807" s="79">
        <v>0</v>
      </c>
      <c r="E807" s="125">
        <f t="shared" si="6"/>
        <v>0</v>
      </c>
    </row>
    <row r="808" spans="1:5" ht="25.5" x14ac:dyDescent="0.2">
      <c r="A808" s="142" t="s">
        <v>752</v>
      </c>
      <c r="B808" s="143" t="s">
        <v>754</v>
      </c>
      <c r="C808" s="123">
        <v>100000</v>
      </c>
      <c r="D808" s="123">
        <v>60873.35</v>
      </c>
      <c r="E808" s="124">
        <f t="shared" si="6"/>
        <v>60.873350000000002</v>
      </c>
    </row>
    <row r="809" spans="1:5" x14ac:dyDescent="0.2">
      <c r="A809" s="98" t="s">
        <v>292</v>
      </c>
      <c r="B809" s="98" t="s">
        <v>293</v>
      </c>
      <c r="C809" s="79">
        <v>100000</v>
      </c>
      <c r="D809" s="79">
        <v>60873.35</v>
      </c>
      <c r="E809" s="125">
        <f t="shared" si="6"/>
        <v>60.873350000000002</v>
      </c>
    </row>
    <row r="810" spans="1:5" x14ac:dyDescent="0.2">
      <c r="A810" s="80" t="s">
        <v>317</v>
      </c>
      <c r="B810" s="81" t="s">
        <v>318</v>
      </c>
      <c r="C810" s="80" t="s">
        <v>14</v>
      </c>
      <c r="D810" s="82">
        <v>60873.35</v>
      </c>
      <c r="E810" s="126"/>
    </row>
    <row r="811" spans="1:5" x14ac:dyDescent="0.2">
      <c r="A811" s="128" t="s">
        <v>335</v>
      </c>
      <c r="B811" s="128"/>
      <c r="C811" s="123">
        <v>412000</v>
      </c>
      <c r="D811" s="123">
        <v>410496.78</v>
      </c>
      <c r="E811" s="124">
        <f t="shared" si="6"/>
        <v>99.635140776699032</v>
      </c>
    </row>
    <row r="812" spans="1:5" x14ac:dyDescent="0.2">
      <c r="A812" s="98" t="s">
        <v>292</v>
      </c>
      <c r="B812" s="98" t="s">
        <v>293</v>
      </c>
      <c r="C812" s="79">
        <v>412000</v>
      </c>
      <c r="D812" s="79">
        <v>410496.78</v>
      </c>
      <c r="E812" s="125">
        <f t="shared" si="6"/>
        <v>99.635140776699032</v>
      </c>
    </row>
    <row r="813" spans="1:5" x14ac:dyDescent="0.2">
      <c r="A813" s="80" t="s">
        <v>317</v>
      </c>
      <c r="B813" s="81" t="s">
        <v>318</v>
      </c>
      <c r="C813" s="80" t="s">
        <v>14</v>
      </c>
      <c r="D813" s="82">
        <v>410496.78</v>
      </c>
      <c r="E813" s="126"/>
    </row>
    <row r="814" spans="1:5" x14ac:dyDescent="0.2">
      <c r="A814" s="128" t="s">
        <v>336</v>
      </c>
      <c r="B814" s="128"/>
      <c r="C814" s="123">
        <v>200000</v>
      </c>
      <c r="D814" s="123">
        <v>0</v>
      </c>
      <c r="E814" s="124">
        <f t="shared" si="6"/>
        <v>0</v>
      </c>
    </row>
    <row r="815" spans="1:5" x14ac:dyDescent="0.2">
      <c r="A815" s="98" t="s">
        <v>292</v>
      </c>
      <c r="B815" s="98" t="s">
        <v>293</v>
      </c>
      <c r="C815" s="79">
        <v>200000</v>
      </c>
      <c r="D815" s="79">
        <v>0</v>
      </c>
      <c r="E815" s="125">
        <f t="shared" si="6"/>
        <v>0</v>
      </c>
    </row>
    <row r="816" spans="1:5" ht="25.5" x14ac:dyDescent="0.2">
      <c r="A816" s="142" t="s">
        <v>752</v>
      </c>
      <c r="B816" s="143" t="s">
        <v>753</v>
      </c>
      <c r="C816" s="123">
        <v>500000</v>
      </c>
      <c r="D816" s="123">
        <v>366975.75</v>
      </c>
      <c r="E816" s="124">
        <f t="shared" si="6"/>
        <v>73.395150000000001</v>
      </c>
    </row>
    <row r="817" spans="1:5" x14ac:dyDescent="0.2">
      <c r="A817" s="98" t="s">
        <v>292</v>
      </c>
      <c r="B817" s="98" t="s">
        <v>293</v>
      </c>
      <c r="C817" s="79">
        <v>500000</v>
      </c>
      <c r="D817" s="79">
        <v>366975.75</v>
      </c>
      <c r="E817" s="125">
        <f t="shared" si="6"/>
        <v>73.395150000000001</v>
      </c>
    </row>
    <row r="818" spans="1:5" x14ac:dyDescent="0.2">
      <c r="A818" s="80" t="s">
        <v>317</v>
      </c>
      <c r="B818" s="81" t="s">
        <v>318</v>
      </c>
      <c r="C818" s="80" t="s">
        <v>14</v>
      </c>
      <c r="D818" s="82">
        <v>366975.75</v>
      </c>
      <c r="E818" s="126"/>
    </row>
    <row r="819" spans="1:5" x14ac:dyDescent="0.2">
      <c r="A819" s="128" t="s">
        <v>755</v>
      </c>
      <c r="B819" s="128"/>
      <c r="C819" s="123">
        <v>50000</v>
      </c>
      <c r="D819" s="123">
        <v>5800</v>
      </c>
      <c r="E819" s="124">
        <f t="shared" si="6"/>
        <v>11.600000000000001</v>
      </c>
    </row>
    <row r="820" spans="1:5" x14ac:dyDescent="0.2">
      <c r="A820" s="98" t="s">
        <v>292</v>
      </c>
      <c r="B820" s="98" t="s">
        <v>293</v>
      </c>
      <c r="C820" s="79">
        <v>50000</v>
      </c>
      <c r="D820" s="79">
        <v>5800</v>
      </c>
      <c r="E820" s="125">
        <f t="shared" si="6"/>
        <v>11.600000000000001</v>
      </c>
    </row>
    <row r="821" spans="1:5" x14ac:dyDescent="0.2">
      <c r="A821" s="80" t="s">
        <v>317</v>
      </c>
      <c r="B821" s="81" t="s">
        <v>318</v>
      </c>
      <c r="C821" s="80" t="s">
        <v>14</v>
      </c>
      <c r="D821" s="82">
        <v>5800</v>
      </c>
      <c r="E821" s="126"/>
    </row>
    <row r="822" spans="1:5" x14ac:dyDescent="0.2">
      <c r="A822" s="127" t="s">
        <v>337</v>
      </c>
      <c r="B822" s="127"/>
      <c r="C822" s="119">
        <v>1270000</v>
      </c>
      <c r="D822" s="119">
        <v>1252311.45</v>
      </c>
      <c r="E822" s="120">
        <f t="shared" si="6"/>
        <v>98.607200787401567</v>
      </c>
    </row>
    <row r="823" spans="1:5" x14ac:dyDescent="0.2">
      <c r="A823" s="128" t="s">
        <v>756</v>
      </c>
      <c r="B823" s="128"/>
      <c r="C823" s="123">
        <v>1220000</v>
      </c>
      <c r="D823" s="123">
        <v>1252311.45</v>
      </c>
      <c r="E823" s="124">
        <f t="shared" si="6"/>
        <v>102.64847950819671</v>
      </c>
    </row>
    <row r="824" spans="1:5" x14ac:dyDescent="0.2">
      <c r="A824" s="98" t="s">
        <v>292</v>
      </c>
      <c r="B824" s="98" t="s">
        <v>293</v>
      </c>
      <c r="C824" s="79">
        <v>1220000</v>
      </c>
      <c r="D824" s="79">
        <v>1252311.45</v>
      </c>
      <c r="E824" s="125">
        <f t="shared" si="6"/>
        <v>102.64847950819671</v>
      </c>
    </row>
    <row r="825" spans="1:5" x14ac:dyDescent="0.2">
      <c r="A825" s="80" t="s">
        <v>294</v>
      </c>
      <c r="B825" s="81" t="s">
        <v>295</v>
      </c>
      <c r="C825" s="80" t="s">
        <v>14</v>
      </c>
      <c r="D825" s="82">
        <v>1252311.45</v>
      </c>
      <c r="E825" s="126"/>
    </row>
    <row r="826" spans="1:5" x14ac:dyDescent="0.2">
      <c r="A826" s="128" t="s">
        <v>338</v>
      </c>
      <c r="B826" s="128"/>
      <c r="C826" s="123">
        <v>50000</v>
      </c>
      <c r="D826" s="123">
        <v>0</v>
      </c>
      <c r="E826" s="124">
        <f t="shared" si="6"/>
        <v>0</v>
      </c>
    </row>
    <row r="827" spans="1:5" x14ac:dyDescent="0.2">
      <c r="A827" s="98" t="s">
        <v>292</v>
      </c>
      <c r="B827" s="98" t="s">
        <v>293</v>
      </c>
      <c r="C827" s="79">
        <v>50000</v>
      </c>
      <c r="D827" s="79">
        <v>0</v>
      </c>
      <c r="E827" s="125">
        <f t="shared" si="6"/>
        <v>0</v>
      </c>
    </row>
    <row r="828" spans="1:5" x14ac:dyDescent="0.2">
      <c r="A828" s="127" t="s">
        <v>339</v>
      </c>
      <c r="B828" s="127"/>
      <c r="C828" s="119">
        <v>1000000</v>
      </c>
      <c r="D828" s="119">
        <v>853462.36</v>
      </c>
      <c r="E828" s="120">
        <f t="shared" si="6"/>
        <v>85.346236000000005</v>
      </c>
    </row>
    <row r="829" spans="1:5" x14ac:dyDescent="0.2">
      <c r="A829" s="128" t="s">
        <v>340</v>
      </c>
      <c r="B829" s="128"/>
      <c r="C829" s="123">
        <v>1000000</v>
      </c>
      <c r="D829" s="123">
        <v>853462.36</v>
      </c>
      <c r="E829" s="124">
        <f t="shared" si="6"/>
        <v>85.346236000000005</v>
      </c>
    </row>
    <row r="830" spans="1:5" x14ac:dyDescent="0.2">
      <c r="A830" s="98" t="s">
        <v>292</v>
      </c>
      <c r="B830" s="98" t="s">
        <v>293</v>
      </c>
      <c r="C830" s="79">
        <v>1000000</v>
      </c>
      <c r="D830" s="79">
        <v>853462.36</v>
      </c>
      <c r="E830" s="125">
        <f t="shared" si="6"/>
        <v>85.346236000000005</v>
      </c>
    </row>
    <row r="831" spans="1:5" x14ac:dyDescent="0.2">
      <c r="A831" s="80" t="s">
        <v>294</v>
      </c>
      <c r="B831" s="81" t="s">
        <v>295</v>
      </c>
      <c r="C831" s="80" t="s">
        <v>14</v>
      </c>
      <c r="D831" s="82">
        <v>853462.36</v>
      </c>
      <c r="E831" s="126"/>
    </row>
    <row r="832" spans="1:5" ht="25.5" x14ac:dyDescent="0.2">
      <c r="A832" s="144" t="s">
        <v>757</v>
      </c>
      <c r="B832" s="145" t="s">
        <v>758</v>
      </c>
      <c r="C832" s="119">
        <v>1150000</v>
      </c>
      <c r="D832" s="119">
        <v>666773.4</v>
      </c>
      <c r="E832" s="120">
        <f t="shared" si="6"/>
        <v>57.980295652173922</v>
      </c>
    </row>
    <row r="833" spans="1:5" x14ac:dyDescent="0.2">
      <c r="A833" s="128" t="s">
        <v>341</v>
      </c>
      <c r="B833" s="128"/>
      <c r="C833" s="123">
        <v>900000</v>
      </c>
      <c r="D833" s="123">
        <v>565332.57999999996</v>
      </c>
      <c r="E833" s="124">
        <f t="shared" si="6"/>
        <v>62.814731111111108</v>
      </c>
    </row>
    <row r="834" spans="1:5" x14ac:dyDescent="0.2">
      <c r="A834" s="98" t="s">
        <v>292</v>
      </c>
      <c r="B834" s="98" t="s">
        <v>293</v>
      </c>
      <c r="C834" s="79">
        <v>900000</v>
      </c>
      <c r="D834" s="79">
        <v>565332.57999999996</v>
      </c>
      <c r="E834" s="125">
        <f t="shared" si="6"/>
        <v>62.814731111111108</v>
      </c>
    </row>
    <row r="835" spans="1:5" x14ac:dyDescent="0.2">
      <c r="A835" s="80" t="s">
        <v>294</v>
      </c>
      <c r="B835" s="81" t="s">
        <v>295</v>
      </c>
      <c r="C835" s="80" t="s">
        <v>14</v>
      </c>
      <c r="D835" s="82">
        <v>565332.57999999996</v>
      </c>
      <c r="E835" s="126"/>
    </row>
    <row r="836" spans="1:5" ht="25.5" x14ac:dyDescent="0.2">
      <c r="A836" s="142" t="s">
        <v>752</v>
      </c>
      <c r="B836" s="143" t="s">
        <v>759</v>
      </c>
      <c r="C836" s="123">
        <v>250000</v>
      </c>
      <c r="D836" s="123">
        <v>101440.82</v>
      </c>
      <c r="E836" s="124">
        <f t="shared" si="6"/>
        <v>40.576328000000004</v>
      </c>
    </row>
    <row r="837" spans="1:5" x14ac:dyDescent="0.2">
      <c r="A837" s="98" t="s">
        <v>292</v>
      </c>
      <c r="B837" s="98" t="s">
        <v>293</v>
      </c>
      <c r="C837" s="79">
        <v>250000</v>
      </c>
      <c r="D837" s="79">
        <v>101440.82</v>
      </c>
      <c r="E837" s="125">
        <f t="shared" si="6"/>
        <v>40.576328000000004</v>
      </c>
    </row>
    <row r="838" spans="1:5" x14ac:dyDescent="0.2">
      <c r="A838" s="80" t="s">
        <v>294</v>
      </c>
      <c r="B838" s="81" t="s">
        <v>295</v>
      </c>
      <c r="C838" s="80" t="s">
        <v>14</v>
      </c>
      <c r="D838" s="82">
        <v>101440.82</v>
      </c>
      <c r="E838" s="126"/>
    </row>
    <row r="839" spans="1:5" x14ac:dyDescent="0.2">
      <c r="A839" s="127" t="s">
        <v>342</v>
      </c>
      <c r="B839" s="127"/>
      <c r="C839" s="119">
        <v>50000</v>
      </c>
      <c r="D839" s="119">
        <v>8543.1299999999992</v>
      </c>
      <c r="E839" s="120">
        <f t="shared" si="6"/>
        <v>17.086259999999996</v>
      </c>
    </row>
    <row r="840" spans="1:5" x14ac:dyDescent="0.2">
      <c r="A840" s="128" t="s">
        <v>343</v>
      </c>
      <c r="B840" s="128"/>
      <c r="C840" s="123">
        <v>50000</v>
      </c>
      <c r="D840" s="123">
        <v>8543.1299999999992</v>
      </c>
      <c r="E840" s="124">
        <f t="shared" si="6"/>
        <v>17.086259999999996</v>
      </c>
    </row>
    <row r="841" spans="1:5" x14ac:dyDescent="0.2">
      <c r="A841" s="98" t="s">
        <v>52</v>
      </c>
      <c r="B841" s="98" t="s">
        <v>53</v>
      </c>
      <c r="C841" s="79">
        <v>50000</v>
      </c>
      <c r="D841" s="79">
        <v>8543.1299999999992</v>
      </c>
      <c r="E841" s="125">
        <f t="shared" si="6"/>
        <v>17.086259999999996</v>
      </c>
    </row>
    <row r="842" spans="1:5" x14ac:dyDescent="0.2">
      <c r="A842" s="80" t="s">
        <v>56</v>
      </c>
      <c r="B842" s="81" t="s">
        <v>57</v>
      </c>
      <c r="C842" s="80" t="s">
        <v>14</v>
      </c>
      <c r="D842" s="82">
        <v>8543.1299999999992</v>
      </c>
      <c r="E842" s="126"/>
    </row>
    <row r="843" spans="1:5" x14ac:dyDescent="0.2">
      <c r="A843" s="127" t="s">
        <v>344</v>
      </c>
      <c r="B843" s="127"/>
      <c r="C843" s="119">
        <v>4370000</v>
      </c>
      <c r="D843" s="119">
        <v>4307569.5199999996</v>
      </c>
      <c r="E843" s="120">
        <f t="shared" si="6"/>
        <v>98.571384897025155</v>
      </c>
    </row>
    <row r="844" spans="1:5" x14ac:dyDescent="0.2">
      <c r="A844" s="128" t="s">
        <v>345</v>
      </c>
      <c r="B844" s="128"/>
      <c r="C844" s="123">
        <v>4370000</v>
      </c>
      <c r="D844" s="123">
        <v>4307569.5199999996</v>
      </c>
      <c r="E844" s="124">
        <f t="shared" si="6"/>
        <v>98.571384897025155</v>
      </c>
    </row>
    <row r="845" spans="1:5" x14ac:dyDescent="0.2">
      <c r="A845" s="98" t="s">
        <v>52</v>
      </c>
      <c r="B845" s="98" t="s">
        <v>53</v>
      </c>
      <c r="C845" s="79">
        <v>4370000</v>
      </c>
      <c r="D845" s="79">
        <v>4307569.5199999996</v>
      </c>
      <c r="E845" s="125">
        <f t="shared" si="6"/>
        <v>98.571384897025155</v>
      </c>
    </row>
    <row r="846" spans="1:5" x14ac:dyDescent="0.2">
      <c r="A846" s="80" t="s">
        <v>56</v>
      </c>
      <c r="B846" s="81" t="s">
        <v>57</v>
      </c>
      <c r="C846" s="80" t="s">
        <v>14</v>
      </c>
      <c r="D846" s="82">
        <v>351.63</v>
      </c>
      <c r="E846" s="126"/>
    </row>
    <row r="847" spans="1:5" x14ac:dyDescent="0.2">
      <c r="A847" s="80" t="s">
        <v>60</v>
      </c>
      <c r="B847" s="81" t="s">
        <v>61</v>
      </c>
      <c r="C847" s="80" t="s">
        <v>14</v>
      </c>
      <c r="D847" s="82">
        <v>3939050.63</v>
      </c>
      <c r="E847" s="126"/>
    </row>
    <row r="848" spans="1:5" x14ac:dyDescent="0.2">
      <c r="A848" s="80" t="s">
        <v>62</v>
      </c>
      <c r="B848" s="81" t="s">
        <v>63</v>
      </c>
      <c r="C848" s="80" t="s">
        <v>14</v>
      </c>
      <c r="D848" s="82">
        <v>4296.8999999999996</v>
      </c>
      <c r="E848" s="126"/>
    </row>
    <row r="849" spans="1:5" x14ac:dyDescent="0.2">
      <c r="A849" s="80" t="s">
        <v>66</v>
      </c>
      <c r="B849" s="81" t="s">
        <v>67</v>
      </c>
      <c r="C849" s="80" t="s">
        <v>14</v>
      </c>
      <c r="D849" s="82">
        <v>16228.86</v>
      </c>
      <c r="E849" s="126"/>
    </row>
    <row r="850" spans="1:5" x14ac:dyDescent="0.2">
      <c r="A850" s="80" t="s">
        <v>70</v>
      </c>
      <c r="B850" s="81" t="s">
        <v>71</v>
      </c>
      <c r="C850" s="80" t="s">
        <v>14</v>
      </c>
      <c r="D850" s="82">
        <v>347641.5</v>
      </c>
      <c r="E850" s="126"/>
    </row>
    <row r="851" spans="1:5" x14ac:dyDescent="0.2">
      <c r="A851" s="127" t="s">
        <v>346</v>
      </c>
      <c r="B851" s="127"/>
      <c r="C851" s="119">
        <v>2590000</v>
      </c>
      <c r="D851" s="119">
        <v>2398048.56</v>
      </c>
      <c r="E851" s="120">
        <f t="shared" si="6"/>
        <v>92.588747490347487</v>
      </c>
    </row>
    <row r="852" spans="1:5" x14ac:dyDescent="0.2">
      <c r="A852" s="128" t="s">
        <v>347</v>
      </c>
      <c r="B852" s="128"/>
      <c r="C852" s="123">
        <v>2590000</v>
      </c>
      <c r="D852" s="123">
        <v>2398048.56</v>
      </c>
      <c r="E852" s="124">
        <f>SUM(D852/C852*100)</f>
        <v>92.588747490347487</v>
      </c>
    </row>
    <row r="853" spans="1:5" x14ac:dyDescent="0.2">
      <c r="A853" s="98" t="s">
        <v>38</v>
      </c>
      <c r="B853" s="98" t="s">
        <v>39</v>
      </c>
      <c r="C853" s="79">
        <v>50000</v>
      </c>
      <c r="D853" s="79">
        <v>17650</v>
      </c>
      <c r="E853" s="125">
        <f>SUM(D853/C853*100)</f>
        <v>35.299999999999997</v>
      </c>
    </row>
    <row r="854" spans="1:5" x14ac:dyDescent="0.2">
      <c r="A854" s="80" t="s">
        <v>46</v>
      </c>
      <c r="B854" s="81" t="s">
        <v>47</v>
      </c>
      <c r="C854" s="80" t="s">
        <v>14</v>
      </c>
      <c r="D854" s="82">
        <v>17650</v>
      </c>
      <c r="E854" s="126"/>
    </row>
    <row r="855" spans="1:5" x14ac:dyDescent="0.2">
      <c r="A855" s="98" t="s">
        <v>52</v>
      </c>
      <c r="B855" s="98" t="s">
        <v>53</v>
      </c>
      <c r="C855" s="79">
        <v>2025000</v>
      </c>
      <c r="D855" s="79">
        <v>1917883.32</v>
      </c>
      <c r="E855" s="125">
        <f>SUM(D855/C855*100)</f>
        <v>94.710287407407407</v>
      </c>
    </row>
    <row r="856" spans="1:5" x14ac:dyDescent="0.2">
      <c r="A856" s="80" t="s">
        <v>56</v>
      </c>
      <c r="B856" s="81" t="s">
        <v>57</v>
      </c>
      <c r="C856" s="80" t="s">
        <v>14</v>
      </c>
      <c r="D856" s="82">
        <v>1247426.8500000001</v>
      </c>
      <c r="E856" s="126"/>
    </row>
    <row r="857" spans="1:5" x14ac:dyDescent="0.2">
      <c r="A857" s="80" t="s">
        <v>60</v>
      </c>
      <c r="B857" s="81" t="s">
        <v>61</v>
      </c>
      <c r="C857" s="80" t="s">
        <v>14</v>
      </c>
      <c r="D857" s="82">
        <v>670456.47</v>
      </c>
      <c r="E857" s="126"/>
    </row>
    <row r="858" spans="1:5" x14ac:dyDescent="0.2">
      <c r="A858" s="98" t="s">
        <v>75</v>
      </c>
      <c r="B858" s="98" t="s">
        <v>76</v>
      </c>
      <c r="C858" s="79">
        <v>0</v>
      </c>
      <c r="D858" s="79">
        <v>42418.04</v>
      </c>
      <c r="E858" s="125">
        <v>0</v>
      </c>
    </row>
    <row r="859" spans="1:5" x14ac:dyDescent="0.2">
      <c r="A859" s="80" t="s">
        <v>87</v>
      </c>
      <c r="B859" s="81" t="s">
        <v>76</v>
      </c>
      <c r="C859" s="80" t="s">
        <v>14</v>
      </c>
      <c r="D859" s="82">
        <v>42418.04</v>
      </c>
      <c r="E859" s="126"/>
    </row>
    <row r="860" spans="1:5" x14ac:dyDescent="0.2">
      <c r="A860" s="98" t="s">
        <v>133</v>
      </c>
      <c r="B860" s="98" t="s">
        <v>134</v>
      </c>
      <c r="C860" s="79">
        <v>515000</v>
      </c>
      <c r="D860" s="79">
        <v>420097.2</v>
      </c>
      <c r="E860" s="125">
        <f>SUM(D860/C860*100)</f>
        <v>81.572271844660193</v>
      </c>
    </row>
    <row r="861" spans="1:5" x14ac:dyDescent="0.2">
      <c r="A861" s="80" t="s">
        <v>141</v>
      </c>
      <c r="B861" s="81" t="s">
        <v>142</v>
      </c>
      <c r="C861" s="80" t="s">
        <v>14</v>
      </c>
      <c r="D861" s="82">
        <v>420097.2</v>
      </c>
      <c r="E861" s="126"/>
    </row>
    <row r="862" spans="1:5" x14ac:dyDescent="0.2">
      <c r="A862" s="127" t="s">
        <v>348</v>
      </c>
      <c r="B862" s="127"/>
      <c r="C862" s="119">
        <v>100000</v>
      </c>
      <c r="D862" s="119">
        <v>72457.56</v>
      </c>
      <c r="E862" s="120">
        <f>SUM(D862/C862*100)</f>
        <v>72.457560000000001</v>
      </c>
    </row>
    <row r="863" spans="1:5" x14ac:dyDescent="0.2">
      <c r="A863" s="128" t="s">
        <v>349</v>
      </c>
      <c r="B863" s="128"/>
      <c r="C863" s="123">
        <v>100000</v>
      </c>
      <c r="D863" s="123">
        <v>72457.56</v>
      </c>
      <c r="E863" s="124">
        <f>SUM(D863/C863*100)</f>
        <v>72.457560000000001</v>
      </c>
    </row>
    <row r="864" spans="1:5" x14ac:dyDescent="0.2">
      <c r="A864" s="98" t="s">
        <v>52</v>
      </c>
      <c r="B864" s="98" t="s">
        <v>53</v>
      </c>
      <c r="C864" s="79">
        <v>100000</v>
      </c>
      <c r="D864" s="79">
        <v>72457.56</v>
      </c>
      <c r="E864" s="125">
        <f>SUM(D864/C864*100)</f>
        <v>72.457560000000001</v>
      </c>
    </row>
    <row r="865" spans="1:5" x14ac:dyDescent="0.2">
      <c r="A865" s="80" t="s">
        <v>56</v>
      </c>
      <c r="B865" s="81" t="s">
        <v>57</v>
      </c>
      <c r="C865" s="80" t="s">
        <v>14</v>
      </c>
      <c r="D865" s="82">
        <v>72457.56</v>
      </c>
      <c r="E865" s="126"/>
    </row>
    <row r="866" spans="1:5" x14ac:dyDescent="0.2">
      <c r="A866" s="127" t="s">
        <v>350</v>
      </c>
      <c r="B866" s="127"/>
      <c r="C866" s="119">
        <v>2550000</v>
      </c>
      <c r="D866" s="119">
        <v>2424138.38</v>
      </c>
      <c r="E866" s="120">
        <f>SUM(D866/C866*100)</f>
        <v>95.064250196078433</v>
      </c>
    </row>
    <row r="867" spans="1:5" x14ac:dyDescent="0.2">
      <c r="A867" s="128" t="s">
        <v>351</v>
      </c>
      <c r="B867" s="128"/>
      <c r="C867" s="123">
        <v>2550000</v>
      </c>
      <c r="D867" s="123">
        <v>2424138.38</v>
      </c>
      <c r="E867" s="124">
        <f>SUM(D867/C867*100)</f>
        <v>95.064250196078433</v>
      </c>
    </row>
    <row r="868" spans="1:5" x14ac:dyDescent="0.2">
      <c r="A868" s="98" t="s">
        <v>38</v>
      </c>
      <c r="B868" s="98" t="s">
        <v>39</v>
      </c>
      <c r="C868" s="79">
        <v>1300000</v>
      </c>
      <c r="D868" s="79">
        <v>1195363.3799999999</v>
      </c>
      <c r="E868" s="125">
        <f>SUM(D868/C868*100)</f>
        <v>91.951029230769223</v>
      </c>
    </row>
    <row r="869" spans="1:5" x14ac:dyDescent="0.2">
      <c r="A869" s="80" t="s">
        <v>44</v>
      </c>
      <c r="B869" s="81" t="s">
        <v>45</v>
      </c>
      <c r="C869" s="80" t="s">
        <v>14</v>
      </c>
      <c r="D869" s="82">
        <v>890545.2</v>
      </c>
      <c r="E869" s="126"/>
    </row>
    <row r="870" spans="1:5" x14ac:dyDescent="0.2">
      <c r="A870" s="80" t="s">
        <v>46</v>
      </c>
      <c r="B870" s="81" t="s">
        <v>47</v>
      </c>
      <c r="C870" s="80" t="s">
        <v>14</v>
      </c>
      <c r="D870" s="82">
        <v>304818.18</v>
      </c>
      <c r="E870" s="126"/>
    </row>
    <row r="871" spans="1:5" x14ac:dyDescent="0.2">
      <c r="A871" s="98" t="s">
        <v>52</v>
      </c>
      <c r="B871" s="98" t="s">
        <v>53</v>
      </c>
      <c r="C871" s="79">
        <v>1250000</v>
      </c>
      <c r="D871" s="79">
        <v>1228775</v>
      </c>
      <c r="E871" s="125">
        <f t="shared" ref="E871:E918" si="7">SUM(D871/C871*100)</f>
        <v>98.302000000000007</v>
      </c>
    </row>
    <row r="872" spans="1:5" x14ac:dyDescent="0.2">
      <c r="A872" s="80" t="s">
        <v>56</v>
      </c>
      <c r="B872" s="81" t="s">
        <v>57</v>
      </c>
      <c r="C872" s="80" t="s">
        <v>14</v>
      </c>
      <c r="D872" s="82">
        <v>1228775</v>
      </c>
      <c r="E872" s="126"/>
    </row>
    <row r="873" spans="1:5" x14ac:dyDescent="0.2">
      <c r="A873" s="127" t="s">
        <v>352</v>
      </c>
      <c r="B873" s="127"/>
      <c r="C873" s="119">
        <v>470000</v>
      </c>
      <c r="D873" s="119">
        <v>504264.89</v>
      </c>
      <c r="E873" s="120">
        <f t="shared" si="7"/>
        <v>107.29040212765956</v>
      </c>
    </row>
    <row r="874" spans="1:5" x14ac:dyDescent="0.2">
      <c r="A874" s="128" t="s">
        <v>353</v>
      </c>
      <c r="B874" s="128"/>
      <c r="C874" s="123">
        <v>470000</v>
      </c>
      <c r="D874" s="123">
        <v>504264.89</v>
      </c>
      <c r="E874" s="124">
        <f t="shared" si="7"/>
        <v>107.29040212765956</v>
      </c>
    </row>
    <row r="875" spans="1:5" x14ac:dyDescent="0.2">
      <c r="A875" s="98" t="s">
        <v>38</v>
      </c>
      <c r="B875" s="98" t="s">
        <v>39</v>
      </c>
      <c r="C875" s="79">
        <v>7000</v>
      </c>
      <c r="D875" s="79">
        <v>9051.5</v>
      </c>
      <c r="E875" s="125">
        <f t="shared" si="7"/>
        <v>129.30714285714288</v>
      </c>
    </row>
    <row r="876" spans="1:5" x14ac:dyDescent="0.2">
      <c r="A876" s="80" t="s">
        <v>46</v>
      </c>
      <c r="B876" s="81" t="s">
        <v>47</v>
      </c>
      <c r="C876" s="80" t="s">
        <v>14</v>
      </c>
      <c r="D876" s="82">
        <v>9051.5</v>
      </c>
      <c r="E876" s="126"/>
    </row>
    <row r="877" spans="1:5" x14ac:dyDescent="0.2">
      <c r="A877" s="98" t="s">
        <v>52</v>
      </c>
      <c r="B877" s="98" t="s">
        <v>53</v>
      </c>
      <c r="C877" s="79">
        <v>463000</v>
      </c>
      <c r="D877" s="79">
        <v>495213.39</v>
      </c>
      <c r="E877" s="125">
        <f t="shared" si="7"/>
        <v>106.95753563714902</v>
      </c>
    </row>
    <row r="878" spans="1:5" x14ac:dyDescent="0.2">
      <c r="A878" s="80" t="s">
        <v>54</v>
      </c>
      <c r="B878" s="81" t="s">
        <v>55</v>
      </c>
      <c r="C878" s="80" t="s">
        <v>14</v>
      </c>
      <c r="D878" s="82">
        <v>12225</v>
      </c>
      <c r="E878" s="126"/>
    </row>
    <row r="879" spans="1:5" x14ac:dyDescent="0.2">
      <c r="A879" s="80" t="s">
        <v>56</v>
      </c>
      <c r="B879" s="81" t="s">
        <v>57</v>
      </c>
      <c r="C879" s="80" t="s">
        <v>14</v>
      </c>
      <c r="D879" s="82">
        <v>42737.75</v>
      </c>
      <c r="E879" s="126"/>
    </row>
    <row r="880" spans="1:5" x14ac:dyDescent="0.2">
      <c r="A880" s="80" t="s">
        <v>60</v>
      </c>
      <c r="B880" s="81" t="s">
        <v>61</v>
      </c>
      <c r="C880" s="80" t="s">
        <v>14</v>
      </c>
      <c r="D880" s="82">
        <v>83725.59</v>
      </c>
      <c r="E880" s="126"/>
    </row>
    <row r="881" spans="1:5" x14ac:dyDescent="0.2">
      <c r="A881" s="80" t="s">
        <v>66</v>
      </c>
      <c r="B881" s="81" t="s">
        <v>67</v>
      </c>
      <c r="C881" s="80" t="s">
        <v>14</v>
      </c>
      <c r="D881" s="82">
        <v>52454.67</v>
      </c>
      <c r="E881" s="126"/>
    </row>
    <row r="882" spans="1:5" x14ac:dyDescent="0.2">
      <c r="A882" s="80" t="s">
        <v>70</v>
      </c>
      <c r="B882" s="81" t="s">
        <v>71</v>
      </c>
      <c r="C882" s="80" t="s">
        <v>14</v>
      </c>
      <c r="D882" s="82">
        <v>304070.38</v>
      </c>
      <c r="E882" s="126"/>
    </row>
    <row r="883" spans="1:5" x14ac:dyDescent="0.2">
      <c r="A883" s="127" t="s">
        <v>354</v>
      </c>
      <c r="B883" s="127"/>
      <c r="C883" s="119">
        <v>100000</v>
      </c>
      <c r="D883" s="119">
        <v>60900</v>
      </c>
      <c r="E883" s="120">
        <f t="shared" si="7"/>
        <v>60.9</v>
      </c>
    </row>
    <row r="884" spans="1:5" x14ac:dyDescent="0.2">
      <c r="A884" s="128" t="s">
        <v>355</v>
      </c>
      <c r="B884" s="128"/>
      <c r="C884" s="123">
        <v>100000</v>
      </c>
      <c r="D884" s="123">
        <v>60900</v>
      </c>
      <c r="E884" s="124">
        <f t="shared" si="7"/>
        <v>60.9</v>
      </c>
    </row>
    <row r="885" spans="1:5" x14ac:dyDescent="0.2">
      <c r="A885" s="98" t="s">
        <v>292</v>
      </c>
      <c r="B885" s="98" t="s">
        <v>293</v>
      </c>
      <c r="C885" s="79">
        <v>100000</v>
      </c>
      <c r="D885" s="79">
        <v>60900</v>
      </c>
      <c r="E885" s="125">
        <f t="shared" si="7"/>
        <v>60.9</v>
      </c>
    </row>
    <row r="886" spans="1:5" x14ac:dyDescent="0.2">
      <c r="A886" s="80" t="s">
        <v>294</v>
      </c>
      <c r="B886" s="81" t="s">
        <v>295</v>
      </c>
      <c r="C886" s="80" t="s">
        <v>14</v>
      </c>
      <c r="D886" s="82">
        <v>60900</v>
      </c>
      <c r="E886" s="126"/>
    </row>
    <row r="887" spans="1:5" x14ac:dyDescent="0.2">
      <c r="A887" s="127" t="s">
        <v>356</v>
      </c>
      <c r="B887" s="127"/>
      <c r="C887" s="119">
        <v>350000</v>
      </c>
      <c r="D887" s="119">
        <v>89375</v>
      </c>
      <c r="E887" s="120">
        <f t="shared" si="7"/>
        <v>25.535714285714285</v>
      </c>
    </row>
    <row r="888" spans="1:5" x14ac:dyDescent="0.2">
      <c r="A888" s="128" t="s">
        <v>357</v>
      </c>
      <c r="B888" s="128"/>
      <c r="C888" s="123">
        <v>350000</v>
      </c>
      <c r="D888" s="123">
        <v>89375</v>
      </c>
      <c r="E888" s="124">
        <f t="shared" si="7"/>
        <v>25.535714285714285</v>
      </c>
    </row>
    <row r="889" spans="1:5" x14ac:dyDescent="0.2">
      <c r="A889" s="98" t="s">
        <v>292</v>
      </c>
      <c r="B889" s="98" t="s">
        <v>293</v>
      </c>
      <c r="C889" s="79">
        <v>350000</v>
      </c>
      <c r="D889" s="79">
        <v>89375</v>
      </c>
      <c r="E889" s="125">
        <f t="shared" si="7"/>
        <v>25.535714285714285</v>
      </c>
    </row>
    <row r="890" spans="1:5" x14ac:dyDescent="0.2">
      <c r="A890" s="80" t="s">
        <v>294</v>
      </c>
      <c r="B890" s="81" t="s">
        <v>295</v>
      </c>
      <c r="C890" s="80" t="s">
        <v>14</v>
      </c>
      <c r="D890" s="82">
        <v>89375</v>
      </c>
      <c r="E890" s="126"/>
    </row>
    <row r="891" spans="1:5" x14ac:dyDescent="0.2">
      <c r="A891" s="127" t="s">
        <v>359</v>
      </c>
      <c r="B891" s="127"/>
      <c r="C891" s="119">
        <v>640138.93999999994</v>
      </c>
      <c r="D891" s="119">
        <v>17500</v>
      </c>
      <c r="E891" s="120">
        <f t="shared" si="7"/>
        <v>2.7337815131196366</v>
      </c>
    </row>
    <row r="892" spans="1:5" x14ac:dyDescent="0.2">
      <c r="A892" s="128" t="s">
        <v>360</v>
      </c>
      <c r="B892" s="128"/>
      <c r="C892" s="123">
        <v>200000</v>
      </c>
      <c r="D892" s="123">
        <v>17500</v>
      </c>
      <c r="E892" s="124">
        <f t="shared" si="7"/>
        <v>8.75</v>
      </c>
    </row>
    <row r="893" spans="1:5" x14ac:dyDescent="0.2">
      <c r="A893" s="98" t="s">
        <v>52</v>
      </c>
      <c r="B893" s="98" t="s">
        <v>53</v>
      </c>
      <c r="C893" s="79">
        <v>200000</v>
      </c>
      <c r="D893" s="79">
        <v>17500</v>
      </c>
      <c r="E893" s="125">
        <f t="shared" si="7"/>
        <v>8.75</v>
      </c>
    </row>
    <row r="894" spans="1:5" x14ac:dyDescent="0.2">
      <c r="A894" s="80" t="s">
        <v>56</v>
      </c>
      <c r="B894" s="81" t="s">
        <v>57</v>
      </c>
      <c r="C894" s="80" t="s">
        <v>14</v>
      </c>
      <c r="D894" s="82">
        <v>17500</v>
      </c>
      <c r="E894" s="126"/>
    </row>
    <row r="895" spans="1:5" x14ac:dyDescent="0.2">
      <c r="A895" s="128" t="s">
        <v>361</v>
      </c>
      <c r="B895" s="128"/>
      <c r="C895" s="123">
        <v>440138.94</v>
      </c>
      <c r="D895" s="123">
        <v>0</v>
      </c>
      <c r="E895" s="124">
        <f t="shared" si="7"/>
        <v>0</v>
      </c>
    </row>
    <row r="896" spans="1:5" x14ac:dyDescent="0.2">
      <c r="A896" s="98" t="s">
        <v>52</v>
      </c>
      <c r="B896" s="98" t="s">
        <v>53</v>
      </c>
      <c r="C896" s="79">
        <v>100000</v>
      </c>
      <c r="D896" s="79">
        <v>0</v>
      </c>
      <c r="E896" s="125">
        <f t="shared" si="7"/>
        <v>0</v>
      </c>
    </row>
    <row r="897" spans="1:5" x14ac:dyDescent="0.2">
      <c r="A897" s="98" t="s">
        <v>175</v>
      </c>
      <c r="B897" s="98" t="s">
        <v>176</v>
      </c>
      <c r="C897" s="79">
        <v>340138.94</v>
      </c>
      <c r="D897" s="79">
        <v>0</v>
      </c>
      <c r="E897" s="125">
        <f t="shared" si="7"/>
        <v>0</v>
      </c>
    </row>
    <row r="898" spans="1:5" x14ac:dyDescent="0.2">
      <c r="A898" s="127" t="s">
        <v>362</v>
      </c>
      <c r="B898" s="127"/>
      <c r="C898" s="119">
        <v>2100000</v>
      </c>
      <c r="D898" s="119">
        <v>2033749.93</v>
      </c>
      <c r="E898" s="120">
        <f t="shared" si="7"/>
        <v>96.845234761904763</v>
      </c>
    </row>
    <row r="899" spans="1:5" x14ac:dyDescent="0.2">
      <c r="A899" s="128" t="s">
        <v>363</v>
      </c>
      <c r="B899" s="128"/>
      <c r="C899" s="123">
        <v>1900000</v>
      </c>
      <c r="D899" s="123">
        <v>1899999.93</v>
      </c>
      <c r="E899" s="124">
        <f t="shared" si="7"/>
        <v>99.999996315789474</v>
      </c>
    </row>
    <row r="900" spans="1:5" x14ac:dyDescent="0.2">
      <c r="A900" s="98" t="s">
        <v>52</v>
      </c>
      <c r="B900" s="98" t="s">
        <v>53</v>
      </c>
      <c r="C900" s="79">
        <v>1900000</v>
      </c>
      <c r="D900" s="79">
        <v>1899999.93</v>
      </c>
      <c r="E900" s="125">
        <f t="shared" si="7"/>
        <v>99.999996315789474</v>
      </c>
    </row>
    <row r="901" spans="1:5" x14ac:dyDescent="0.2">
      <c r="A901" s="80" t="s">
        <v>60</v>
      </c>
      <c r="B901" s="81" t="s">
        <v>61</v>
      </c>
      <c r="C901" s="80" t="s">
        <v>14</v>
      </c>
      <c r="D901" s="82">
        <v>1899999.93</v>
      </c>
      <c r="E901" s="126"/>
    </row>
    <row r="902" spans="1:5" x14ac:dyDescent="0.2">
      <c r="A902" s="128" t="s">
        <v>367</v>
      </c>
      <c r="B902" s="128"/>
      <c r="C902" s="123">
        <v>200000</v>
      </c>
      <c r="D902" s="123">
        <v>133750</v>
      </c>
      <c r="E902" s="124">
        <f t="shared" si="7"/>
        <v>66.875</v>
      </c>
    </row>
    <row r="903" spans="1:5" x14ac:dyDescent="0.2">
      <c r="A903" s="98" t="s">
        <v>292</v>
      </c>
      <c r="B903" s="98" t="s">
        <v>293</v>
      </c>
      <c r="C903" s="79">
        <v>200000</v>
      </c>
      <c r="D903" s="79">
        <v>133750</v>
      </c>
      <c r="E903" s="125">
        <f t="shared" si="7"/>
        <v>66.875</v>
      </c>
    </row>
    <row r="904" spans="1:5" x14ac:dyDescent="0.2">
      <c r="A904" s="80" t="s">
        <v>294</v>
      </c>
      <c r="B904" s="81" t="s">
        <v>295</v>
      </c>
      <c r="C904" s="80" t="s">
        <v>14</v>
      </c>
      <c r="D904" s="82">
        <v>133750</v>
      </c>
      <c r="E904" s="126"/>
    </row>
    <row r="905" spans="1:5" x14ac:dyDescent="0.2">
      <c r="A905" s="127" t="s">
        <v>368</v>
      </c>
      <c r="B905" s="127"/>
      <c r="C905" s="119">
        <v>7473000</v>
      </c>
      <c r="D905" s="119">
        <v>7225469.1699999999</v>
      </c>
      <c r="E905" s="120">
        <f t="shared" si="7"/>
        <v>96.687664525625578</v>
      </c>
    </row>
    <row r="906" spans="1:5" x14ac:dyDescent="0.2">
      <c r="A906" s="128" t="s">
        <v>369</v>
      </c>
      <c r="B906" s="128"/>
      <c r="C906" s="123">
        <v>100000</v>
      </c>
      <c r="D906" s="123">
        <v>101838.77</v>
      </c>
      <c r="E906" s="124">
        <f t="shared" si="7"/>
        <v>101.83877000000001</v>
      </c>
    </row>
    <row r="907" spans="1:5" x14ac:dyDescent="0.2">
      <c r="A907" s="98" t="s">
        <v>52</v>
      </c>
      <c r="B907" s="98" t="s">
        <v>53</v>
      </c>
      <c r="C907" s="79">
        <v>100000</v>
      </c>
      <c r="D907" s="79">
        <v>101838.77</v>
      </c>
      <c r="E907" s="125">
        <f t="shared" si="7"/>
        <v>101.83877000000001</v>
      </c>
    </row>
    <row r="908" spans="1:5" x14ac:dyDescent="0.2">
      <c r="A908" s="80" t="s">
        <v>56</v>
      </c>
      <c r="B908" s="81" t="s">
        <v>57</v>
      </c>
      <c r="C908" s="80" t="s">
        <v>14</v>
      </c>
      <c r="D908" s="82">
        <v>101838.77</v>
      </c>
      <c r="E908" s="126"/>
    </row>
    <row r="909" spans="1:5" x14ac:dyDescent="0.2">
      <c r="A909" s="128" t="s">
        <v>370</v>
      </c>
      <c r="B909" s="128"/>
      <c r="C909" s="123">
        <v>2120000</v>
      </c>
      <c r="D909" s="123">
        <v>2123966.48</v>
      </c>
      <c r="E909" s="124">
        <f t="shared" si="7"/>
        <v>100.18709811320754</v>
      </c>
    </row>
    <row r="910" spans="1:5" x14ac:dyDescent="0.2">
      <c r="A910" s="98" t="s">
        <v>52</v>
      </c>
      <c r="B910" s="98" t="s">
        <v>53</v>
      </c>
      <c r="C910" s="79">
        <v>44500</v>
      </c>
      <c r="D910" s="79">
        <v>48325</v>
      </c>
      <c r="E910" s="125">
        <f t="shared" si="7"/>
        <v>108.59550561797752</v>
      </c>
    </row>
    <row r="911" spans="1:5" x14ac:dyDescent="0.2">
      <c r="A911" s="80" t="s">
        <v>58</v>
      </c>
      <c r="B911" s="81" t="s">
        <v>59</v>
      </c>
      <c r="C911" s="80" t="s">
        <v>14</v>
      </c>
      <c r="D911" s="82">
        <v>20425</v>
      </c>
      <c r="E911" s="126"/>
    </row>
    <row r="912" spans="1:5" x14ac:dyDescent="0.2">
      <c r="A912" s="80" t="s">
        <v>66</v>
      </c>
      <c r="B912" s="81" t="s">
        <v>67</v>
      </c>
      <c r="C912" s="80" t="s">
        <v>14</v>
      </c>
      <c r="D912" s="82">
        <v>27900</v>
      </c>
      <c r="E912" s="126"/>
    </row>
    <row r="913" spans="1:5" x14ac:dyDescent="0.2">
      <c r="A913" s="98" t="s">
        <v>175</v>
      </c>
      <c r="B913" s="98" t="s">
        <v>176</v>
      </c>
      <c r="C913" s="79">
        <v>2075500</v>
      </c>
      <c r="D913" s="79">
        <v>2075641.48</v>
      </c>
      <c r="E913" s="125">
        <f t="shared" si="7"/>
        <v>100.00681667068176</v>
      </c>
    </row>
    <row r="914" spans="1:5" x14ac:dyDescent="0.2">
      <c r="A914" s="80" t="s">
        <v>177</v>
      </c>
      <c r="B914" s="81" t="s">
        <v>176</v>
      </c>
      <c r="C914" s="80" t="s">
        <v>14</v>
      </c>
      <c r="D914" s="82">
        <v>2075641.48</v>
      </c>
      <c r="E914" s="126"/>
    </row>
    <row r="915" spans="1:5" x14ac:dyDescent="0.2">
      <c r="A915" s="128" t="s">
        <v>760</v>
      </c>
      <c r="B915" s="128"/>
      <c r="C915" s="123">
        <v>4053000</v>
      </c>
      <c r="D915" s="123">
        <v>4052931</v>
      </c>
      <c r="E915" s="124">
        <f t="shared" si="7"/>
        <v>99.998297557364907</v>
      </c>
    </row>
    <row r="916" spans="1:5" x14ac:dyDescent="0.2">
      <c r="A916" s="98" t="s">
        <v>175</v>
      </c>
      <c r="B916" s="98" t="s">
        <v>176</v>
      </c>
      <c r="C916" s="79">
        <v>4053000</v>
      </c>
      <c r="D916" s="79">
        <v>4052931</v>
      </c>
      <c r="E916" s="125">
        <f t="shared" si="7"/>
        <v>99.998297557364907</v>
      </c>
    </row>
    <row r="917" spans="1:5" x14ac:dyDescent="0.2">
      <c r="A917" s="80" t="s">
        <v>177</v>
      </c>
      <c r="B917" s="81" t="s">
        <v>176</v>
      </c>
      <c r="C917" s="80" t="s">
        <v>14</v>
      </c>
      <c r="D917" s="82">
        <v>4052931</v>
      </c>
      <c r="E917" s="126"/>
    </row>
    <row r="918" spans="1:5" x14ac:dyDescent="0.2">
      <c r="A918" s="128" t="s">
        <v>371</v>
      </c>
      <c r="B918" s="128"/>
      <c r="C918" s="123">
        <v>40000</v>
      </c>
      <c r="D918" s="123">
        <v>24184.5</v>
      </c>
      <c r="E918" s="124">
        <f t="shared" si="7"/>
        <v>60.46125</v>
      </c>
    </row>
    <row r="919" spans="1:5" x14ac:dyDescent="0.2">
      <c r="A919" s="98" t="s">
        <v>38</v>
      </c>
      <c r="B919" s="98" t="s">
        <v>39</v>
      </c>
      <c r="C919" s="79">
        <v>0</v>
      </c>
      <c r="D919" s="79">
        <v>1023.75</v>
      </c>
      <c r="E919" s="125">
        <v>0</v>
      </c>
    </row>
    <row r="920" spans="1:5" x14ac:dyDescent="0.2">
      <c r="A920" s="80" t="s">
        <v>46</v>
      </c>
      <c r="B920" s="81" t="s">
        <v>47</v>
      </c>
      <c r="C920" s="80" t="s">
        <v>14</v>
      </c>
      <c r="D920" s="82">
        <v>1023.75</v>
      </c>
      <c r="E920" s="126"/>
    </row>
    <row r="921" spans="1:5" x14ac:dyDescent="0.2">
      <c r="A921" s="98" t="s">
        <v>52</v>
      </c>
      <c r="B921" s="98" t="s">
        <v>53</v>
      </c>
      <c r="C921" s="79">
        <v>40000</v>
      </c>
      <c r="D921" s="79">
        <v>23160.75</v>
      </c>
      <c r="E921" s="125">
        <f t="shared" ref="E921:E934" si="8">SUM(D921/C921*100)</f>
        <v>57.901875000000004</v>
      </c>
    </row>
    <row r="922" spans="1:5" x14ac:dyDescent="0.2">
      <c r="A922" s="80" t="s">
        <v>56</v>
      </c>
      <c r="B922" s="81" t="s">
        <v>57</v>
      </c>
      <c r="C922" s="80" t="s">
        <v>14</v>
      </c>
      <c r="D922" s="82">
        <v>23160.75</v>
      </c>
      <c r="E922" s="126"/>
    </row>
    <row r="923" spans="1:5" x14ac:dyDescent="0.2">
      <c r="A923" s="128" t="s">
        <v>372</v>
      </c>
      <c r="B923" s="128"/>
      <c r="C923" s="123">
        <v>100000</v>
      </c>
      <c r="D923" s="123">
        <v>4071.07</v>
      </c>
      <c r="E923" s="124">
        <f t="shared" si="8"/>
        <v>4.0710700000000006</v>
      </c>
    </row>
    <row r="924" spans="1:5" x14ac:dyDescent="0.2">
      <c r="A924" s="98" t="s">
        <v>175</v>
      </c>
      <c r="B924" s="98" t="s">
        <v>176</v>
      </c>
      <c r="C924" s="79">
        <v>100000</v>
      </c>
      <c r="D924" s="79">
        <v>4071.07</v>
      </c>
      <c r="E924" s="125">
        <f t="shared" si="8"/>
        <v>4.0710700000000006</v>
      </c>
    </row>
    <row r="925" spans="1:5" x14ac:dyDescent="0.2">
      <c r="A925" s="80" t="s">
        <v>177</v>
      </c>
      <c r="B925" s="81" t="s">
        <v>176</v>
      </c>
      <c r="C925" s="80" t="s">
        <v>14</v>
      </c>
      <c r="D925" s="82">
        <v>4071.07</v>
      </c>
      <c r="E925" s="126"/>
    </row>
    <row r="926" spans="1:5" x14ac:dyDescent="0.2">
      <c r="A926" s="128" t="s">
        <v>373</v>
      </c>
      <c r="B926" s="128"/>
      <c r="C926" s="123">
        <v>720000</v>
      </c>
      <c r="D926" s="123">
        <v>734800.21</v>
      </c>
      <c r="E926" s="124">
        <f t="shared" si="8"/>
        <v>102.05558472222222</v>
      </c>
    </row>
    <row r="927" spans="1:5" x14ac:dyDescent="0.2">
      <c r="A927" s="98" t="s">
        <v>52</v>
      </c>
      <c r="B927" s="98" t="s">
        <v>53</v>
      </c>
      <c r="C927" s="79">
        <v>0</v>
      </c>
      <c r="D927" s="79">
        <v>3182.57</v>
      </c>
      <c r="E927" s="125">
        <v>0</v>
      </c>
    </row>
    <row r="928" spans="1:5" x14ac:dyDescent="0.2">
      <c r="A928" s="80" t="s">
        <v>66</v>
      </c>
      <c r="B928" s="81" t="s">
        <v>67</v>
      </c>
      <c r="C928" s="80" t="s">
        <v>14</v>
      </c>
      <c r="D928" s="82">
        <v>3182.57</v>
      </c>
      <c r="E928" s="126"/>
    </row>
    <row r="929" spans="1:5" x14ac:dyDescent="0.2">
      <c r="A929" s="98" t="s">
        <v>175</v>
      </c>
      <c r="B929" s="98" t="s">
        <v>176</v>
      </c>
      <c r="C929" s="79">
        <v>720000</v>
      </c>
      <c r="D929" s="79">
        <v>731617.64</v>
      </c>
      <c r="E929" s="125">
        <f t="shared" si="8"/>
        <v>101.61356111111111</v>
      </c>
    </row>
    <row r="930" spans="1:5" x14ac:dyDescent="0.2">
      <c r="A930" s="80" t="s">
        <v>177</v>
      </c>
      <c r="B930" s="81" t="s">
        <v>176</v>
      </c>
      <c r="C930" s="80" t="s">
        <v>14</v>
      </c>
      <c r="D930" s="82">
        <v>731617.64</v>
      </c>
      <c r="E930" s="126"/>
    </row>
    <row r="931" spans="1:5" x14ac:dyDescent="0.2">
      <c r="A931" s="128" t="s">
        <v>374</v>
      </c>
      <c r="B931" s="128"/>
      <c r="C931" s="123">
        <v>50000</v>
      </c>
      <c r="D931" s="123">
        <v>0</v>
      </c>
      <c r="E931" s="124">
        <f t="shared" si="8"/>
        <v>0</v>
      </c>
    </row>
    <row r="932" spans="1:5" x14ac:dyDescent="0.2">
      <c r="A932" s="98" t="s">
        <v>52</v>
      </c>
      <c r="B932" s="98" t="s">
        <v>53</v>
      </c>
      <c r="C932" s="79">
        <v>50000</v>
      </c>
      <c r="D932" s="79">
        <v>0</v>
      </c>
      <c r="E932" s="125">
        <f t="shared" si="8"/>
        <v>0</v>
      </c>
    </row>
    <row r="933" spans="1:5" x14ac:dyDescent="0.2">
      <c r="A933" s="128" t="s">
        <v>375</v>
      </c>
      <c r="B933" s="128"/>
      <c r="C933" s="123">
        <v>290000</v>
      </c>
      <c r="D933" s="123">
        <v>183677.14</v>
      </c>
      <c r="E933" s="124">
        <f t="shared" si="8"/>
        <v>63.336944827586215</v>
      </c>
    </row>
    <row r="934" spans="1:5" x14ac:dyDescent="0.2">
      <c r="A934" s="98" t="s">
        <v>52</v>
      </c>
      <c r="B934" s="98" t="s">
        <v>53</v>
      </c>
      <c r="C934" s="79">
        <v>290000</v>
      </c>
      <c r="D934" s="79">
        <v>183677.14</v>
      </c>
      <c r="E934" s="125">
        <f t="shared" si="8"/>
        <v>63.336944827586215</v>
      </c>
    </row>
    <row r="935" spans="1:5" x14ac:dyDescent="0.2">
      <c r="A935" s="80" t="s">
        <v>56</v>
      </c>
      <c r="B935" s="81" t="s">
        <v>57</v>
      </c>
      <c r="C935" s="80" t="s">
        <v>14</v>
      </c>
      <c r="D935" s="82">
        <v>86677.14</v>
      </c>
      <c r="E935" s="126"/>
    </row>
    <row r="936" spans="1:5" x14ac:dyDescent="0.2">
      <c r="A936" s="80" t="s">
        <v>66</v>
      </c>
      <c r="B936" s="81" t="s">
        <v>67</v>
      </c>
      <c r="C936" s="80" t="s">
        <v>14</v>
      </c>
      <c r="D936" s="82">
        <v>97000</v>
      </c>
      <c r="E936" s="126"/>
    </row>
  </sheetData>
  <pageMargins left="0.74803149606299213" right="0.74803149606299213" top="0.98425196850393704" bottom="0.98425196850393704" header="0.51181102362204722" footer="0.51181102362204722"/>
  <pageSetup scale="82" fitToHeight="0" orientation="portrait" horizontalDpi="300" verticalDpi="300" r:id="rId1"/>
  <headerFooter alignWithMargins="0">
    <oddFooter>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4"/>
  <sheetViews>
    <sheetView topLeftCell="A124" zoomScaleNormal="100" workbookViewId="0">
      <selection activeCell="G157" sqref="G157"/>
    </sheetView>
  </sheetViews>
  <sheetFormatPr defaultColWidth="8.7109375" defaultRowHeight="12.75" x14ac:dyDescent="0.2"/>
  <cols>
    <col min="1" max="1" width="30.28515625" style="152" customWidth="1"/>
    <col min="2" max="2" width="9.140625" style="152" customWidth="1"/>
    <col min="3" max="3" width="25.42578125" style="152" customWidth="1"/>
    <col min="4" max="4" width="4" style="152" customWidth="1"/>
    <col min="5" max="5" width="57.7109375" style="152" customWidth="1"/>
    <col min="6" max="6" width="5.28515625" style="152" customWidth="1"/>
    <col min="7" max="7" width="13.140625" style="152" customWidth="1"/>
    <col min="8" max="8" width="6.42578125" style="152" customWidth="1"/>
    <col min="9" max="9" width="5.140625" style="152" customWidth="1"/>
    <col min="10" max="10" width="9.140625" style="152" customWidth="1"/>
    <col min="11" max="12" width="9.42578125" style="152" customWidth="1"/>
    <col min="13" max="13" width="6" style="152" customWidth="1"/>
    <col min="14" max="14" width="9.140625" style="152" bestFit="1" customWidth="1"/>
    <col min="15" max="16384" width="8.7109375" style="152"/>
  </cols>
  <sheetData>
    <row r="1" spans="1:14" ht="14.25" customHeight="1" x14ac:dyDescent="0.35">
      <c r="A1" s="88"/>
      <c r="B1" s="89"/>
      <c r="C1" s="1"/>
      <c r="D1" s="1"/>
      <c r="E1" s="1" t="s">
        <v>971</v>
      </c>
      <c r="F1" s="150"/>
      <c r="G1" s="150"/>
      <c r="H1" s="150"/>
      <c r="I1" s="151"/>
      <c r="J1" s="150"/>
      <c r="K1" s="150"/>
      <c r="L1" s="150"/>
    </row>
    <row r="2" spans="1:14" ht="15.75" thickBot="1" x14ac:dyDescent="0.3">
      <c r="A2" s="399" t="s">
        <v>972</v>
      </c>
      <c r="B2" s="90"/>
      <c r="C2" s="1"/>
      <c r="D2" s="1"/>
      <c r="E2" s="1"/>
      <c r="F2" s="153"/>
      <c r="G2" s="153"/>
      <c r="H2" s="153"/>
      <c r="I2" s="153"/>
      <c r="J2" s="153"/>
      <c r="K2" s="154"/>
      <c r="L2" s="154"/>
    </row>
    <row r="3" spans="1:14" ht="21" customHeight="1" thickBot="1" x14ac:dyDescent="0.25">
      <c r="A3" s="155"/>
      <c r="B3" s="156" t="s">
        <v>791</v>
      </c>
      <c r="C3" s="157"/>
      <c r="D3" s="156" t="s">
        <v>792</v>
      </c>
      <c r="E3" s="157"/>
      <c r="F3" s="158"/>
      <c r="G3" s="159" t="s">
        <v>793</v>
      </c>
      <c r="H3" s="160" t="s">
        <v>794</v>
      </c>
      <c r="I3" s="161" t="s">
        <v>795</v>
      </c>
      <c r="J3" s="162" t="s">
        <v>796</v>
      </c>
      <c r="K3" s="163" t="s">
        <v>797</v>
      </c>
      <c r="L3" s="164" t="s">
        <v>798</v>
      </c>
    </row>
    <row r="4" spans="1:14" ht="19.5" customHeight="1" thickBot="1" x14ac:dyDescent="0.25">
      <c r="A4" s="165" t="s">
        <v>799</v>
      </c>
      <c r="B4" s="166" t="s">
        <v>800</v>
      </c>
      <c r="C4" s="167" t="s">
        <v>801</v>
      </c>
      <c r="D4" s="165" t="s">
        <v>802</v>
      </c>
      <c r="E4" s="167" t="s">
        <v>803</v>
      </c>
      <c r="F4" s="165" t="s">
        <v>804</v>
      </c>
      <c r="G4" s="167" t="s">
        <v>805</v>
      </c>
      <c r="H4" s="168" t="s">
        <v>806</v>
      </c>
      <c r="I4" s="169" t="s">
        <v>806</v>
      </c>
      <c r="J4" s="170" t="s">
        <v>807</v>
      </c>
      <c r="K4" s="171" t="s">
        <v>808</v>
      </c>
      <c r="L4" s="172" t="s">
        <v>808</v>
      </c>
    </row>
    <row r="5" spans="1:14" x14ac:dyDescent="0.2">
      <c r="A5" s="173" t="s">
        <v>809</v>
      </c>
      <c r="B5" s="174"/>
      <c r="C5" s="175"/>
      <c r="D5" s="176"/>
      <c r="E5" s="176"/>
      <c r="F5" s="176"/>
      <c r="G5" s="176"/>
      <c r="H5" s="177"/>
      <c r="I5" s="177"/>
      <c r="J5" s="178">
        <f>SUM(J6+J58)</f>
        <v>9896090.1699999981</v>
      </c>
      <c r="K5" s="178">
        <f>SUM(K6+K58)</f>
        <v>29366000</v>
      </c>
      <c r="L5" s="178">
        <f>SUM(L6+L58)</f>
        <v>18655124.809999999</v>
      </c>
    </row>
    <row r="6" spans="1:14" x14ac:dyDescent="0.2">
      <c r="A6" s="179" t="s">
        <v>810</v>
      </c>
      <c r="B6" s="179"/>
      <c r="C6" s="180"/>
      <c r="D6" s="181"/>
      <c r="E6" s="181"/>
      <c r="F6" s="181"/>
      <c r="G6" s="181"/>
      <c r="H6" s="181"/>
      <c r="I6" s="181"/>
      <c r="J6" s="182">
        <f>SUM(J7+J30+J32)</f>
        <v>6871664.6199999992</v>
      </c>
      <c r="K6" s="182">
        <f>SUM(K7+K30+K32)</f>
        <v>22856000</v>
      </c>
      <c r="L6" s="182">
        <f>SUM(L7+L30+L32)</f>
        <v>12555919.549999999</v>
      </c>
    </row>
    <row r="7" spans="1:14" ht="17.25" x14ac:dyDescent="0.2">
      <c r="A7" s="183"/>
      <c r="B7" s="183" t="s">
        <v>811</v>
      </c>
      <c r="C7" s="184" t="s">
        <v>812</v>
      </c>
      <c r="D7" s="185"/>
      <c r="E7" s="183"/>
      <c r="F7" s="183"/>
      <c r="G7" s="183"/>
      <c r="H7" s="183"/>
      <c r="I7" s="183"/>
      <c r="J7" s="186">
        <f>SUM(J8:J29)</f>
        <v>2574265.4</v>
      </c>
      <c r="K7" s="186">
        <f>SUM(K8:K29)</f>
        <v>10759000</v>
      </c>
      <c r="L7" s="186">
        <f>SUM(L8:L29)</f>
        <v>7512093.7899999991</v>
      </c>
    </row>
    <row r="8" spans="1:14" x14ac:dyDescent="0.2">
      <c r="A8" s="183"/>
      <c r="B8" s="183" t="s">
        <v>811</v>
      </c>
      <c r="C8" s="183"/>
      <c r="D8" s="183"/>
      <c r="E8" s="184" t="s">
        <v>813</v>
      </c>
      <c r="F8" s="187"/>
      <c r="G8" s="188" t="s">
        <v>814</v>
      </c>
      <c r="H8" s="188"/>
      <c r="I8" s="188"/>
      <c r="J8" s="189">
        <v>0</v>
      </c>
      <c r="K8" s="189">
        <v>50000</v>
      </c>
      <c r="L8" s="189">
        <v>0</v>
      </c>
    </row>
    <row r="9" spans="1:14" x14ac:dyDescent="0.2">
      <c r="A9" s="183"/>
      <c r="B9" s="183" t="s">
        <v>811</v>
      </c>
      <c r="C9" s="183"/>
      <c r="D9" s="183"/>
      <c r="E9" s="184" t="s">
        <v>815</v>
      </c>
      <c r="F9" s="187"/>
      <c r="G9" s="190" t="s">
        <v>816</v>
      </c>
      <c r="H9" s="190"/>
      <c r="I9" s="190"/>
      <c r="J9" s="189">
        <v>0</v>
      </c>
      <c r="K9" s="189">
        <v>0</v>
      </c>
      <c r="L9" s="189"/>
    </row>
    <row r="10" spans="1:14" x14ac:dyDescent="0.2">
      <c r="A10" s="183"/>
      <c r="B10" s="183" t="s">
        <v>811</v>
      </c>
      <c r="C10" s="183"/>
      <c r="D10" s="183"/>
      <c r="E10" s="184" t="s">
        <v>817</v>
      </c>
      <c r="F10" s="187"/>
      <c r="G10" s="190" t="s">
        <v>818</v>
      </c>
      <c r="H10" s="190"/>
      <c r="I10" s="190"/>
      <c r="J10" s="189">
        <v>174446.85</v>
      </c>
      <c r="K10" s="189">
        <v>5000</v>
      </c>
      <c r="L10" s="189">
        <v>0</v>
      </c>
    </row>
    <row r="11" spans="1:14" x14ac:dyDescent="0.2">
      <c r="A11" s="183"/>
      <c r="B11" s="183" t="s">
        <v>811</v>
      </c>
      <c r="C11" s="183"/>
      <c r="D11" s="183"/>
      <c r="E11" s="184" t="s">
        <v>819</v>
      </c>
      <c r="F11" s="187"/>
      <c r="G11" s="190" t="s">
        <v>820</v>
      </c>
      <c r="H11" s="190"/>
      <c r="I11" s="190"/>
      <c r="J11" s="189">
        <v>0</v>
      </c>
      <c r="K11" s="189">
        <v>5000</v>
      </c>
      <c r="L11" s="189">
        <v>3750</v>
      </c>
      <c r="N11" s="191"/>
    </row>
    <row r="12" spans="1:14" x14ac:dyDescent="0.2">
      <c r="A12" s="183"/>
      <c r="B12" s="183" t="s">
        <v>811</v>
      </c>
      <c r="C12" s="183"/>
      <c r="D12" s="183"/>
      <c r="E12" s="184" t="s">
        <v>821</v>
      </c>
      <c r="F12" s="187"/>
      <c r="G12" s="190"/>
      <c r="H12" s="190"/>
      <c r="I12" s="190"/>
      <c r="J12" s="189"/>
      <c r="K12" s="189">
        <v>0</v>
      </c>
      <c r="L12" s="189"/>
    </row>
    <row r="13" spans="1:14" ht="17.25" x14ac:dyDescent="0.2">
      <c r="A13" s="183"/>
      <c r="B13" s="183" t="s">
        <v>811</v>
      </c>
      <c r="C13" s="183"/>
      <c r="D13" s="183"/>
      <c r="E13" s="184" t="s">
        <v>822</v>
      </c>
      <c r="F13" s="187"/>
      <c r="G13" s="190"/>
      <c r="H13" s="190"/>
      <c r="I13" s="190"/>
      <c r="J13" s="189">
        <v>98059.95</v>
      </c>
      <c r="K13" s="189">
        <v>250000</v>
      </c>
      <c r="L13" s="189">
        <v>205058.76</v>
      </c>
    </row>
    <row r="14" spans="1:14" x14ac:dyDescent="0.2">
      <c r="A14" s="183"/>
      <c r="B14" s="183" t="s">
        <v>811</v>
      </c>
      <c r="C14" s="183"/>
      <c r="D14" s="183"/>
      <c r="E14" s="184" t="s">
        <v>823</v>
      </c>
      <c r="F14" s="187"/>
      <c r="G14" s="190" t="s">
        <v>816</v>
      </c>
      <c r="H14" s="190"/>
      <c r="I14" s="190"/>
      <c r="J14" s="189">
        <v>0</v>
      </c>
      <c r="K14" s="189">
        <v>20000</v>
      </c>
      <c r="L14" s="189">
        <v>0</v>
      </c>
    </row>
    <row r="15" spans="1:14" x14ac:dyDescent="0.2">
      <c r="A15" s="183"/>
      <c r="B15" s="183" t="s">
        <v>811</v>
      </c>
      <c r="C15" s="183"/>
      <c r="D15" s="183"/>
      <c r="E15" s="184" t="s">
        <v>824</v>
      </c>
      <c r="F15" s="187"/>
      <c r="G15" s="190" t="s">
        <v>818</v>
      </c>
      <c r="H15" s="190"/>
      <c r="I15" s="190"/>
      <c r="J15" s="189">
        <v>0</v>
      </c>
      <c r="K15" s="189">
        <v>6080000</v>
      </c>
      <c r="L15" s="189">
        <v>5980349.1699999999</v>
      </c>
    </row>
    <row r="16" spans="1:14" x14ac:dyDescent="0.2">
      <c r="A16" s="183"/>
      <c r="B16" s="183" t="s">
        <v>811</v>
      </c>
      <c r="C16" s="183"/>
      <c r="D16" s="183"/>
      <c r="E16" s="184" t="s">
        <v>825</v>
      </c>
      <c r="F16" s="187"/>
      <c r="G16" s="190"/>
      <c r="H16" s="190"/>
      <c r="I16" s="190"/>
      <c r="J16" s="189">
        <v>322187.5</v>
      </c>
      <c r="K16" s="189">
        <v>250000</v>
      </c>
      <c r="L16" s="189">
        <v>91750</v>
      </c>
    </row>
    <row r="17" spans="1:13" x14ac:dyDescent="0.2">
      <c r="A17" s="183"/>
      <c r="B17" s="183" t="s">
        <v>811</v>
      </c>
      <c r="C17" s="183"/>
      <c r="D17" s="183"/>
      <c r="E17" s="184" t="s">
        <v>826</v>
      </c>
      <c r="F17" s="187"/>
      <c r="G17" s="190" t="s">
        <v>816</v>
      </c>
      <c r="H17" s="190"/>
      <c r="I17" s="190"/>
      <c r="J17" s="189">
        <v>27764.81</v>
      </c>
      <c r="K17" s="189">
        <v>50000</v>
      </c>
      <c r="L17" s="189">
        <v>17674.64</v>
      </c>
    </row>
    <row r="18" spans="1:13" x14ac:dyDescent="0.2">
      <c r="A18" s="183"/>
      <c r="B18" s="183" t="s">
        <v>811</v>
      </c>
      <c r="C18" s="183"/>
      <c r="D18" s="183"/>
      <c r="E18" s="184" t="s">
        <v>827</v>
      </c>
      <c r="F18" s="187"/>
      <c r="G18" s="190" t="s">
        <v>816</v>
      </c>
      <c r="H18" s="190"/>
      <c r="I18" s="190"/>
      <c r="J18" s="189">
        <v>320850.96999999997</v>
      </c>
      <c r="K18" s="189">
        <v>880000</v>
      </c>
      <c r="L18" s="189">
        <v>895701.22</v>
      </c>
    </row>
    <row r="19" spans="1:13" s="198" customFormat="1" x14ac:dyDescent="0.2">
      <c r="A19" s="192"/>
      <c r="B19" s="193" t="s">
        <v>811</v>
      </c>
      <c r="C19" s="193"/>
      <c r="D19" s="193"/>
      <c r="E19" s="194" t="s">
        <v>828</v>
      </c>
      <c r="F19" s="195"/>
      <c r="G19" s="196"/>
      <c r="H19" s="196"/>
      <c r="I19" s="196"/>
      <c r="J19" s="197">
        <v>214339.91</v>
      </c>
      <c r="K19" s="197">
        <v>0</v>
      </c>
      <c r="L19" s="197">
        <v>0</v>
      </c>
    </row>
    <row r="20" spans="1:13" x14ac:dyDescent="0.2">
      <c r="A20" s="183"/>
      <c r="B20" s="183" t="s">
        <v>811</v>
      </c>
      <c r="C20" s="183"/>
      <c r="D20" s="183"/>
      <c r="E20" s="184" t="s">
        <v>829</v>
      </c>
      <c r="F20" s="187"/>
      <c r="G20" s="190" t="s">
        <v>818</v>
      </c>
      <c r="H20" s="190"/>
      <c r="I20" s="190"/>
      <c r="J20" s="189">
        <v>332757.67</v>
      </c>
      <c r="K20" s="189">
        <v>100000</v>
      </c>
      <c r="L20" s="189">
        <v>75310</v>
      </c>
    </row>
    <row r="21" spans="1:13" x14ac:dyDescent="0.2">
      <c r="A21" s="192"/>
      <c r="B21" s="192" t="s">
        <v>811</v>
      </c>
      <c r="C21" s="192"/>
      <c r="D21" s="192"/>
      <c r="E21" s="194" t="s">
        <v>830</v>
      </c>
      <c r="F21" s="187"/>
      <c r="G21" s="190"/>
      <c r="H21" s="190"/>
      <c r="I21" s="190"/>
      <c r="J21" s="197">
        <v>402678.71</v>
      </c>
      <c r="K21" s="197">
        <v>0</v>
      </c>
      <c r="L21" s="197">
        <v>0</v>
      </c>
    </row>
    <row r="22" spans="1:13" x14ac:dyDescent="0.2">
      <c r="A22" s="192"/>
      <c r="B22" s="192" t="s">
        <v>811</v>
      </c>
      <c r="C22" s="192"/>
      <c r="D22" s="192"/>
      <c r="E22" s="194" t="s">
        <v>831</v>
      </c>
      <c r="F22" s="187"/>
      <c r="G22" s="190" t="s">
        <v>818</v>
      </c>
      <c r="H22" s="190"/>
      <c r="I22" s="190"/>
      <c r="J22" s="197">
        <v>416761.08</v>
      </c>
      <c r="K22" s="197">
        <v>0</v>
      </c>
      <c r="L22" s="197">
        <v>0</v>
      </c>
    </row>
    <row r="23" spans="1:13" x14ac:dyDescent="0.2">
      <c r="A23" s="183"/>
      <c r="B23" s="183" t="s">
        <v>811</v>
      </c>
      <c r="C23" s="183"/>
      <c r="D23" s="183"/>
      <c r="E23" s="184" t="s">
        <v>832</v>
      </c>
      <c r="F23" s="187"/>
      <c r="G23" s="190" t="s">
        <v>818</v>
      </c>
      <c r="H23" s="190"/>
      <c r="I23" s="190"/>
      <c r="J23" s="189">
        <v>0</v>
      </c>
      <c r="K23" s="189">
        <v>5000</v>
      </c>
      <c r="L23" s="189">
        <v>0</v>
      </c>
    </row>
    <row r="24" spans="1:13" x14ac:dyDescent="0.2">
      <c r="A24" s="183"/>
      <c r="B24" s="183" t="s">
        <v>833</v>
      </c>
      <c r="C24" s="183"/>
      <c r="D24" s="183"/>
      <c r="E24" s="184" t="s">
        <v>834</v>
      </c>
      <c r="F24" s="187"/>
      <c r="G24" s="190" t="s">
        <v>818</v>
      </c>
      <c r="H24" s="190"/>
      <c r="I24" s="190"/>
      <c r="J24" s="197">
        <v>0</v>
      </c>
      <c r="K24" s="197">
        <v>7000</v>
      </c>
      <c r="L24" s="197">
        <v>0</v>
      </c>
    </row>
    <row r="25" spans="1:13" x14ac:dyDescent="0.2">
      <c r="A25" s="192"/>
      <c r="B25" s="192" t="s">
        <v>811</v>
      </c>
      <c r="C25" s="192"/>
      <c r="D25" s="192"/>
      <c r="E25" s="194" t="s">
        <v>835</v>
      </c>
      <c r="F25" s="187"/>
      <c r="G25" s="190"/>
      <c r="H25" s="190"/>
      <c r="I25" s="190"/>
      <c r="J25" s="197">
        <v>240042.95</v>
      </c>
      <c r="K25" s="197">
        <v>0</v>
      </c>
      <c r="L25" s="197">
        <v>0</v>
      </c>
    </row>
    <row r="26" spans="1:13" x14ac:dyDescent="0.2">
      <c r="A26" s="183"/>
      <c r="B26" s="183"/>
      <c r="C26" s="183"/>
      <c r="D26" s="183"/>
      <c r="E26" s="199" t="s">
        <v>836</v>
      </c>
      <c r="F26" s="187"/>
      <c r="G26" s="190" t="s">
        <v>818</v>
      </c>
      <c r="H26" s="190"/>
      <c r="I26" s="190"/>
      <c r="J26" s="189">
        <v>0</v>
      </c>
      <c r="K26" s="189">
        <v>230000</v>
      </c>
      <c r="L26" s="189">
        <v>223750</v>
      </c>
    </row>
    <row r="27" spans="1:13" x14ac:dyDescent="0.2">
      <c r="A27" s="183"/>
      <c r="B27" s="183"/>
      <c r="C27" s="183"/>
      <c r="D27" s="183"/>
      <c r="E27" s="200" t="s">
        <v>837</v>
      </c>
      <c r="F27" s="187"/>
      <c r="G27" s="190" t="s">
        <v>818</v>
      </c>
      <c r="H27" s="190"/>
      <c r="I27" s="190"/>
      <c r="J27" s="189">
        <v>0</v>
      </c>
      <c r="K27" s="189">
        <v>5000</v>
      </c>
      <c r="L27" s="189">
        <v>0</v>
      </c>
    </row>
    <row r="28" spans="1:13" ht="17.25" x14ac:dyDescent="0.2">
      <c r="A28" s="183"/>
      <c r="B28" s="183"/>
      <c r="C28" s="183"/>
      <c r="D28" s="183"/>
      <c r="E28" s="199" t="s">
        <v>838</v>
      </c>
      <c r="F28" s="201"/>
      <c r="G28" s="202" t="s">
        <v>818</v>
      </c>
      <c r="H28" s="202"/>
      <c r="I28" s="202"/>
      <c r="J28" s="189">
        <v>24375</v>
      </c>
      <c r="K28" s="189">
        <v>50000</v>
      </c>
      <c r="L28" s="189">
        <v>18750</v>
      </c>
    </row>
    <row r="29" spans="1:13" ht="13.5" customHeight="1" x14ac:dyDescent="0.2">
      <c r="A29" s="183"/>
      <c r="B29" s="183" t="s">
        <v>811</v>
      </c>
      <c r="C29" s="183"/>
      <c r="D29" s="183"/>
      <c r="E29" s="199" t="s">
        <v>839</v>
      </c>
      <c r="F29" s="201"/>
      <c r="G29" s="202" t="s">
        <v>840</v>
      </c>
      <c r="H29" s="202"/>
      <c r="I29" s="202"/>
      <c r="J29" s="189"/>
      <c r="K29" s="189">
        <v>2772000</v>
      </c>
      <c r="L29" s="189">
        <v>0</v>
      </c>
    </row>
    <row r="30" spans="1:13" ht="17.25" x14ac:dyDescent="0.2">
      <c r="A30" s="183"/>
      <c r="B30" s="183" t="s">
        <v>811</v>
      </c>
      <c r="C30" s="184" t="s">
        <v>841</v>
      </c>
      <c r="D30" s="185"/>
      <c r="E30" s="183"/>
      <c r="F30" s="183"/>
      <c r="G30" s="203"/>
      <c r="H30" s="203"/>
      <c r="I30" s="203"/>
      <c r="J30" s="186">
        <v>1176550.69</v>
      </c>
      <c r="K30" s="186">
        <v>6790000</v>
      </c>
      <c r="L30" s="186">
        <v>2709118.84</v>
      </c>
    </row>
    <row r="31" spans="1:13" x14ac:dyDescent="0.2">
      <c r="A31" s="183"/>
      <c r="B31" s="183" t="s">
        <v>811</v>
      </c>
      <c r="C31" s="183"/>
      <c r="D31" s="183"/>
      <c r="E31" s="204" t="s">
        <v>842</v>
      </c>
      <c r="F31" s="185"/>
      <c r="G31" s="205" t="s">
        <v>843</v>
      </c>
      <c r="H31" s="205"/>
      <c r="I31" s="205"/>
      <c r="J31" s="189">
        <v>1176550.69</v>
      </c>
      <c r="K31" s="189">
        <v>6790000</v>
      </c>
      <c r="L31" s="189">
        <v>2709118.84</v>
      </c>
    </row>
    <row r="32" spans="1:13" ht="17.25" x14ac:dyDescent="0.2">
      <c r="A32" s="183"/>
      <c r="B32" s="183" t="s">
        <v>811</v>
      </c>
      <c r="C32" s="184" t="s">
        <v>844</v>
      </c>
      <c r="D32" s="185"/>
      <c r="E32" s="183"/>
      <c r="F32" s="183"/>
      <c r="G32" s="203"/>
      <c r="H32" s="203"/>
      <c r="I32" s="203"/>
      <c r="J32" s="186">
        <f>SUM(J33:J57)</f>
        <v>3120848.5299999993</v>
      </c>
      <c r="K32" s="186">
        <f>SUM(K33:K57)</f>
        <v>5307000</v>
      </c>
      <c r="L32" s="186">
        <f>SUM(L33:L57)</f>
        <v>2334706.92</v>
      </c>
      <c r="M32" s="191"/>
    </row>
    <row r="33" spans="1:12" x14ac:dyDescent="0.2">
      <c r="A33" s="183"/>
      <c r="B33" s="183" t="s">
        <v>811</v>
      </c>
      <c r="C33" s="183"/>
      <c r="D33" s="183"/>
      <c r="E33" s="204" t="s">
        <v>845</v>
      </c>
      <c r="F33" s="185"/>
      <c r="G33" s="205" t="s">
        <v>846</v>
      </c>
      <c r="H33" s="205"/>
      <c r="I33" s="205"/>
      <c r="J33" s="189">
        <v>87412.5</v>
      </c>
      <c r="K33" s="189">
        <v>25000</v>
      </c>
      <c r="L33" s="189">
        <v>0</v>
      </c>
    </row>
    <row r="34" spans="1:12" x14ac:dyDescent="0.2">
      <c r="A34" s="183"/>
      <c r="B34" s="183" t="s">
        <v>811</v>
      </c>
      <c r="C34" s="183"/>
      <c r="D34" s="183"/>
      <c r="E34" s="204" t="s">
        <v>847</v>
      </c>
      <c r="F34" s="185"/>
      <c r="G34" s="205" t="s">
        <v>846</v>
      </c>
      <c r="H34" s="205"/>
      <c r="I34" s="205"/>
      <c r="J34" s="189">
        <v>0</v>
      </c>
      <c r="K34" s="189">
        <v>100000</v>
      </c>
      <c r="L34" s="189">
        <v>50000</v>
      </c>
    </row>
    <row r="35" spans="1:12" x14ac:dyDescent="0.2">
      <c r="A35" s="183"/>
      <c r="B35" s="183" t="s">
        <v>811</v>
      </c>
      <c r="C35" s="183"/>
      <c r="D35" s="183"/>
      <c r="E35" s="204" t="s">
        <v>848</v>
      </c>
      <c r="F35" s="185"/>
      <c r="G35" s="205" t="s">
        <v>846</v>
      </c>
      <c r="H35" s="205"/>
      <c r="I35" s="205"/>
      <c r="J35" s="189">
        <v>16500</v>
      </c>
      <c r="K35" s="189">
        <v>0</v>
      </c>
      <c r="L35" s="189">
        <v>0</v>
      </c>
    </row>
    <row r="36" spans="1:12" x14ac:dyDescent="0.2">
      <c r="A36" s="183"/>
      <c r="B36" s="183" t="s">
        <v>811</v>
      </c>
      <c r="C36" s="183"/>
      <c r="D36" s="183"/>
      <c r="E36" s="204" t="s">
        <v>849</v>
      </c>
      <c r="F36" s="185"/>
      <c r="G36" s="205" t="s">
        <v>846</v>
      </c>
      <c r="H36" s="205"/>
      <c r="I36" s="205"/>
      <c r="J36" s="189">
        <v>587358.54</v>
      </c>
      <c r="K36" s="189">
        <v>60000</v>
      </c>
      <c r="L36" s="189">
        <v>13000</v>
      </c>
    </row>
    <row r="37" spans="1:12" x14ac:dyDescent="0.2">
      <c r="A37" s="183"/>
      <c r="B37" s="183" t="s">
        <v>811</v>
      </c>
      <c r="C37" s="183"/>
      <c r="D37" s="183"/>
      <c r="E37" s="204" t="s">
        <v>850</v>
      </c>
      <c r="F37" s="185"/>
      <c r="G37" s="205" t="s">
        <v>846</v>
      </c>
      <c r="H37" s="205"/>
      <c r="I37" s="205"/>
      <c r="J37" s="189">
        <v>215236.69</v>
      </c>
      <c r="K37" s="189">
        <v>100000</v>
      </c>
      <c r="L37" s="189">
        <v>72250.850000000006</v>
      </c>
    </row>
    <row r="38" spans="1:12" x14ac:dyDescent="0.2">
      <c r="A38" s="183"/>
      <c r="B38" s="183" t="s">
        <v>811</v>
      </c>
      <c r="C38" s="183"/>
      <c r="D38" s="183"/>
      <c r="E38" s="204" t="s">
        <v>851</v>
      </c>
      <c r="F38" s="185"/>
      <c r="G38" s="205" t="s">
        <v>846</v>
      </c>
      <c r="H38" s="205"/>
      <c r="I38" s="205"/>
      <c r="J38" s="189">
        <v>0</v>
      </c>
      <c r="K38" s="189">
        <v>200000</v>
      </c>
      <c r="L38" s="189">
        <v>0</v>
      </c>
    </row>
    <row r="39" spans="1:12" x14ac:dyDescent="0.2">
      <c r="A39" s="183"/>
      <c r="B39" s="183" t="s">
        <v>811</v>
      </c>
      <c r="C39" s="183"/>
      <c r="D39" s="183"/>
      <c r="E39" s="204" t="s">
        <v>852</v>
      </c>
      <c r="F39" s="185"/>
      <c r="G39" s="205" t="s">
        <v>846</v>
      </c>
      <c r="H39" s="205"/>
      <c r="I39" s="205"/>
      <c r="J39" s="189">
        <v>652439.09</v>
      </c>
      <c r="K39" s="189">
        <v>100000</v>
      </c>
      <c r="L39" s="189">
        <v>81705.95</v>
      </c>
    </row>
    <row r="40" spans="1:12" x14ac:dyDescent="0.2">
      <c r="A40" s="188"/>
      <c r="B40" s="183" t="s">
        <v>811</v>
      </c>
      <c r="C40" s="188"/>
      <c r="D40" s="188"/>
      <c r="E40" s="204" t="s">
        <v>853</v>
      </c>
      <c r="F40" s="185"/>
      <c r="G40" s="205" t="s">
        <v>846</v>
      </c>
      <c r="H40" s="205"/>
      <c r="I40" s="205"/>
      <c r="J40" s="189">
        <v>0</v>
      </c>
      <c r="K40" s="189">
        <v>100000</v>
      </c>
      <c r="L40" s="189">
        <v>0</v>
      </c>
    </row>
    <row r="41" spans="1:12" x14ac:dyDescent="0.2">
      <c r="A41" s="188"/>
      <c r="B41" s="183" t="s">
        <v>811</v>
      </c>
      <c r="C41" s="188"/>
      <c r="D41" s="188"/>
      <c r="E41" s="204" t="s">
        <v>854</v>
      </c>
      <c r="F41" s="185"/>
      <c r="G41" s="205" t="s">
        <v>846</v>
      </c>
      <c r="H41" s="205"/>
      <c r="I41" s="205"/>
      <c r="J41" s="189">
        <v>0</v>
      </c>
      <c r="K41" s="189">
        <v>100000</v>
      </c>
      <c r="L41" s="189">
        <v>0</v>
      </c>
    </row>
    <row r="42" spans="1:12" x14ac:dyDescent="0.2">
      <c r="A42" s="188"/>
      <c r="B42" s="183" t="s">
        <v>811</v>
      </c>
      <c r="C42" s="188"/>
      <c r="D42" s="188"/>
      <c r="E42" s="204" t="s">
        <v>855</v>
      </c>
      <c r="F42" s="185"/>
      <c r="G42" s="205" t="s">
        <v>846</v>
      </c>
      <c r="H42" s="205"/>
      <c r="I42" s="205"/>
      <c r="J42" s="189">
        <v>641390.69999999995</v>
      </c>
      <c r="K42" s="189">
        <v>1100000</v>
      </c>
      <c r="L42" s="189">
        <v>1058825.49</v>
      </c>
    </row>
    <row r="43" spans="1:12" x14ac:dyDescent="0.2">
      <c r="A43" s="188"/>
      <c r="B43" s="183" t="s">
        <v>811</v>
      </c>
      <c r="C43" s="188"/>
      <c r="D43" s="188"/>
      <c r="E43" s="204" t="s">
        <v>856</v>
      </c>
      <c r="F43" s="185"/>
      <c r="G43" s="205" t="s">
        <v>846</v>
      </c>
      <c r="H43" s="205"/>
      <c r="I43" s="205"/>
      <c r="J43" s="189">
        <v>0</v>
      </c>
      <c r="K43" s="189">
        <v>50000</v>
      </c>
      <c r="L43" s="189">
        <v>0</v>
      </c>
    </row>
    <row r="44" spans="1:12" x14ac:dyDescent="0.2">
      <c r="A44" s="188"/>
      <c r="B44" s="183" t="s">
        <v>811</v>
      </c>
      <c r="C44" s="188"/>
      <c r="D44" s="188"/>
      <c r="E44" s="204" t="s">
        <v>857</v>
      </c>
      <c r="F44" s="185"/>
      <c r="G44" s="205" t="s">
        <v>846</v>
      </c>
      <c r="H44" s="205"/>
      <c r="I44" s="205"/>
      <c r="J44" s="189">
        <v>92750</v>
      </c>
      <c r="K44" s="189">
        <v>1000000</v>
      </c>
      <c r="L44" s="189">
        <v>69625</v>
      </c>
    </row>
    <row r="45" spans="1:12" x14ac:dyDescent="0.2">
      <c r="A45" s="188"/>
      <c r="B45" s="183" t="s">
        <v>811</v>
      </c>
      <c r="C45" s="188"/>
      <c r="D45" s="188"/>
      <c r="E45" s="204" t="s">
        <v>858</v>
      </c>
      <c r="F45" s="185"/>
      <c r="G45" s="205" t="s">
        <v>846</v>
      </c>
      <c r="H45" s="205"/>
      <c r="I45" s="205"/>
      <c r="J45" s="189">
        <v>24500</v>
      </c>
      <c r="K45" s="189">
        <v>0</v>
      </c>
      <c r="L45" s="189">
        <v>0</v>
      </c>
    </row>
    <row r="46" spans="1:12" x14ac:dyDescent="0.2">
      <c r="A46" s="188"/>
      <c r="B46" s="183" t="s">
        <v>811</v>
      </c>
      <c r="C46" s="188"/>
      <c r="D46" s="188"/>
      <c r="E46" s="204" t="s">
        <v>859</v>
      </c>
      <c r="F46" s="185"/>
      <c r="G46" s="205" t="s">
        <v>846</v>
      </c>
      <c r="H46" s="205"/>
      <c r="I46" s="205"/>
      <c r="J46" s="189">
        <v>0</v>
      </c>
      <c r="K46" s="189">
        <v>100000</v>
      </c>
      <c r="L46" s="189">
        <v>39810</v>
      </c>
    </row>
    <row r="47" spans="1:12" x14ac:dyDescent="0.2">
      <c r="A47" s="188"/>
      <c r="B47" s="183" t="s">
        <v>811</v>
      </c>
      <c r="C47" s="188"/>
      <c r="D47" s="188"/>
      <c r="E47" s="204" t="s">
        <v>860</v>
      </c>
      <c r="F47" s="185"/>
      <c r="G47" s="205" t="s">
        <v>846</v>
      </c>
      <c r="H47" s="205"/>
      <c r="I47" s="205"/>
      <c r="J47" s="206">
        <v>0</v>
      </c>
      <c r="K47" s="206">
        <v>300000</v>
      </c>
      <c r="L47" s="206">
        <v>0</v>
      </c>
    </row>
    <row r="48" spans="1:12" x14ac:dyDescent="0.2">
      <c r="A48" s="188"/>
      <c r="B48" s="183" t="s">
        <v>811</v>
      </c>
      <c r="C48" s="188"/>
      <c r="D48" s="188"/>
      <c r="E48" s="204" t="s">
        <v>861</v>
      </c>
      <c r="F48" s="185"/>
      <c r="G48" s="205" t="s">
        <v>846</v>
      </c>
      <c r="H48" s="205"/>
      <c r="I48" s="205"/>
      <c r="J48" s="189">
        <v>33375</v>
      </c>
      <c r="K48" s="189">
        <v>60000</v>
      </c>
      <c r="L48" s="189">
        <v>4375</v>
      </c>
    </row>
    <row r="49" spans="1:13" x14ac:dyDescent="0.2">
      <c r="A49" s="188"/>
      <c r="B49" s="183" t="s">
        <v>811</v>
      </c>
      <c r="C49" s="188"/>
      <c r="D49" s="188"/>
      <c r="E49" s="204" t="s">
        <v>862</v>
      </c>
      <c r="F49" s="185"/>
      <c r="G49" s="205" t="s">
        <v>846</v>
      </c>
      <c r="H49" s="205"/>
      <c r="I49" s="205"/>
      <c r="J49" s="189">
        <v>0</v>
      </c>
      <c r="K49" s="189">
        <v>50000</v>
      </c>
      <c r="L49" s="189">
        <v>27500</v>
      </c>
    </row>
    <row r="50" spans="1:13" x14ac:dyDescent="0.2">
      <c r="A50" s="188"/>
      <c r="B50" s="183" t="s">
        <v>811</v>
      </c>
      <c r="C50" s="188"/>
      <c r="D50" s="188"/>
      <c r="E50" s="204" t="s">
        <v>863</v>
      </c>
      <c r="F50" s="185"/>
      <c r="G50" s="205" t="s">
        <v>846</v>
      </c>
      <c r="H50" s="205"/>
      <c r="I50" s="205"/>
      <c r="J50" s="189">
        <v>7500</v>
      </c>
      <c r="K50" s="189">
        <v>500000</v>
      </c>
      <c r="L50" s="189">
        <v>73468.75</v>
      </c>
    </row>
    <row r="51" spans="1:13" x14ac:dyDescent="0.2">
      <c r="A51" s="188"/>
      <c r="B51" s="183" t="s">
        <v>811</v>
      </c>
      <c r="C51" s="188"/>
      <c r="D51" s="188"/>
      <c r="E51" s="204" t="s">
        <v>864</v>
      </c>
      <c r="F51" s="185"/>
      <c r="G51" s="205" t="s">
        <v>846</v>
      </c>
      <c r="H51" s="205"/>
      <c r="I51" s="205"/>
      <c r="J51" s="189">
        <v>30000</v>
      </c>
      <c r="K51" s="189">
        <v>100000</v>
      </c>
      <c r="L51" s="189">
        <v>0</v>
      </c>
    </row>
    <row r="52" spans="1:13" x14ac:dyDescent="0.2">
      <c r="A52" s="188"/>
      <c r="B52" s="183" t="s">
        <v>811</v>
      </c>
      <c r="C52" s="188"/>
      <c r="D52" s="188"/>
      <c r="E52" s="204" t="s">
        <v>865</v>
      </c>
      <c r="F52" s="185"/>
      <c r="G52" s="205" t="s">
        <v>846</v>
      </c>
      <c r="H52" s="205"/>
      <c r="I52" s="205"/>
      <c r="J52" s="189">
        <v>0</v>
      </c>
      <c r="K52" s="189">
        <v>100000</v>
      </c>
      <c r="L52" s="189">
        <v>60873.35</v>
      </c>
    </row>
    <row r="53" spans="1:13" x14ac:dyDescent="0.2">
      <c r="A53" s="188"/>
      <c r="B53" s="183" t="s">
        <v>811</v>
      </c>
      <c r="C53" s="188"/>
      <c r="D53" s="188"/>
      <c r="E53" s="204" t="s">
        <v>866</v>
      </c>
      <c r="F53" s="185"/>
      <c r="G53" s="205" t="s">
        <v>846</v>
      </c>
      <c r="H53" s="205"/>
      <c r="I53" s="205"/>
      <c r="J53" s="206">
        <v>104865</v>
      </c>
      <c r="K53" s="206">
        <v>0</v>
      </c>
      <c r="L53" s="206">
        <v>0</v>
      </c>
    </row>
    <row r="54" spans="1:13" x14ac:dyDescent="0.2">
      <c r="A54" s="188"/>
      <c r="B54" s="183" t="s">
        <v>833</v>
      </c>
      <c r="C54" s="188"/>
      <c r="D54" s="188"/>
      <c r="E54" s="204" t="s">
        <v>867</v>
      </c>
      <c r="F54" s="185"/>
      <c r="G54" s="205" t="s">
        <v>846</v>
      </c>
      <c r="H54" s="205"/>
      <c r="I54" s="205"/>
      <c r="J54" s="189">
        <v>627521.01</v>
      </c>
      <c r="K54" s="189">
        <v>412000</v>
      </c>
      <c r="L54" s="189">
        <v>410496.78</v>
      </c>
    </row>
    <row r="55" spans="1:13" x14ac:dyDescent="0.2">
      <c r="A55" s="188"/>
      <c r="B55" s="207" t="s">
        <v>811</v>
      </c>
      <c r="C55" s="208"/>
      <c r="D55" s="208"/>
      <c r="E55" s="209" t="s">
        <v>868</v>
      </c>
      <c r="F55" s="210"/>
      <c r="G55" s="211" t="s">
        <v>846</v>
      </c>
      <c r="H55" s="211"/>
      <c r="I55" s="211"/>
      <c r="J55" s="189">
        <v>0</v>
      </c>
      <c r="K55" s="189">
        <v>200000</v>
      </c>
      <c r="L55" s="189">
        <v>0</v>
      </c>
    </row>
    <row r="56" spans="1:13" x14ac:dyDescent="0.2">
      <c r="A56" s="188"/>
      <c r="B56" s="207" t="s">
        <v>833</v>
      </c>
      <c r="C56" s="208"/>
      <c r="D56" s="208"/>
      <c r="E56" s="209" t="s">
        <v>869</v>
      </c>
      <c r="F56" s="210"/>
      <c r="G56" s="211" t="s">
        <v>846</v>
      </c>
      <c r="H56" s="211"/>
      <c r="I56" s="211"/>
      <c r="J56" s="189">
        <v>0</v>
      </c>
      <c r="K56" s="189">
        <v>500000</v>
      </c>
      <c r="L56" s="189">
        <v>366975.75</v>
      </c>
    </row>
    <row r="57" spans="1:13" x14ac:dyDescent="0.2">
      <c r="A57" s="188"/>
      <c r="B57" s="207" t="s">
        <v>870</v>
      </c>
      <c r="C57" s="208"/>
      <c r="D57" s="208"/>
      <c r="E57" s="209" t="s">
        <v>871</v>
      </c>
      <c r="F57" s="210"/>
      <c r="G57" s="211" t="s">
        <v>846</v>
      </c>
      <c r="H57" s="211"/>
      <c r="I57" s="211"/>
      <c r="J57" s="189">
        <v>0</v>
      </c>
      <c r="K57" s="189">
        <v>50000</v>
      </c>
      <c r="L57" s="189">
        <v>5800</v>
      </c>
    </row>
    <row r="58" spans="1:13" ht="25.5" x14ac:dyDescent="0.2">
      <c r="A58" s="212" t="s">
        <v>872</v>
      </c>
      <c r="B58" s="212"/>
      <c r="C58" s="213"/>
      <c r="D58" s="213"/>
      <c r="E58" s="213"/>
      <c r="F58" s="214"/>
      <c r="G58" s="213"/>
      <c r="H58" s="213"/>
      <c r="I58" s="213"/>
      <c r="J58" s="215">
        <f>SUM(J59+J75+J78+J80+J83)</f>
        <v>3024425.55</v>
      </c>
      <c r="K58" s="215">
        <f>SUM(K59+K75+K78+K80+K83)</f>
        <v>6510000</v>
      </c>
      <c r="L58" s="215">
        <f>SUM(L59+L75+L78+L80+L83)</f>
        <v>6099205.2599999998</v>
      </c>
      <c r="M58" s="191"/>
    </row>
    <row r="59" spans="1:13" ht="20.25" customHeight="1" x14ac:dyDescent="0.2">
      <c r="A59" s="188"/>
      <c r="B59" s="188" t="s">
        <v>873</v>
      </c>
      <c r="C59" s="184" t="s">
        <v>874</v>
      </c>
      <c r="D59" s="185"/>
      <c r="E59" s="188"/>
      <c r="F59" s="188"/>
      <c r="G59" s="188"/>
      <c r="H59" s="188"/>
      <c r="I59" s="188"/>
      <c r="J59" s="216">
        <f>SUM(J60:J74)</f>
        <v>1602335.14</v>
      </c>
      <c r="K59" s="216">
        <f>SUM(K60:K74)</f>
        <v>1902000</v>
      </c>
      <c r="L59" s="216">
        <f>SUM(L60:L74)</f>
        <v>1896899.2599999998</v>
      </c>
      <c r="M59" s="191"/>
    </row>
    <row r="60" spans="1:13" x14ac:dyDescent="0.2">
      <c r="A60" s="188"/>
      <c r="B60" s="188" t="s">
        <v>873</v>
      </c>
      <c r="C60" s="188"/>
      <c r="D60" s="188"/>
      <c r="E60" s="204" t="s">
        <v>875</v>
      </c>
      <c r="F60" s="185"/>
      <c r="G60" s="188" t="s">
        <v>876</v>
      </c>
      <c r="H60" s="188"/>
      <c r="I60" s="188"/>
      <c r="J60" s="189">
        <v>707589.1</v>
      </c>
      <c r="K60" s="189">
        <v>650000</v>
      </c>
      <c r="L60" s="189">
        <v>619367.32999999996</v>
      </c>
    </row>
    <row r="61" spans="1:13" x14ac:dyDescent="0.2">
      <c r="A61" s="188"/>
      <c r="B61" s="188" t="s">
        <v>873</v>
      </c>
      <c r="C61" s="188"/>
      <c r="D61" s="188"/>
      <c r="E61" s="204" t="s">
        <v>877</v>
      </c>
      <c r="F61" s="185"/>
      <c r="G61" s="188" t="s">
        <v>876</v>
      </c>
      <c r="H61" s="188"/>
      <c r="I61" s="188"/>
      <c r="J61" s="189">
        <v>177553.08</v>
      </c>
      <c r="K61" s="189">
        <v>300000</v>
      </c>
      <c r="L61" s="189">
        <v>337319.73</v>
      </c>
    </row>
    <row r="62" spans="1:13" x14ac:dyDescent="0.2">
      <c r="A62" s="188"/>
      <c r="B62" s="188" t="s">
        <v>873</v>
      </c>
      <c r="C62" s="188"/>
      <c r="D62" s="188"/>
      <c r="E62" s="204" t="s">
        <v>878</v>
      </c>
      <c r="F62" s="185"/>
      <c r="G62" s="188" t="s">
        <v>879</v>
      </c>
      <c r="H62" s="188"/>
      <c r="I62" s="188"/>
      <c r="J62" s="189">
        <v>9500</v>
      </c>
      <c r="K62" s="189">
        <v>5000</v>
      </c>
      <c r="L62" s="189">
        <v>5000</v>
      </c>
    </row>
    <row r="63" spans="1:13" x14ac:dyDescent="0.2">
      <c r="A63" s="188"/>
      <c r="B63" s="188" t="s">
        <v>873</v>
      </c>
      <c r="C63" s="188"/>
      <c r="D63" s="188"/>
      <c r="E63" s="204" t="s">
        <v>880</v>
      </c>
      <c r="F63" s="185"/>
      <c r="G63" s="188" t="s">
        <v>881</v>
      </c>
      <c r="H63" s="188"/>
      <c r="I63" s="188"/>
      <c r="J63" s="189">
        <v>35526.14</v>
      </c>
      <c r="K63" s="189">
        <v>32000</v>
      </c>
      <c r="L63" s="189">
        <v>31998.28</v>
      </c>
    </row>
    <row r="64" spans="1:13" x14ac:dyDescent="0.2">
      <c r="A64" s="188"/>
      <c r="B64" s="188" t="s">
        <v>873</v>
      </c>
      <c r="C64" s="183"/>
      <c r="D64" s="188"/>
      <c r="E64" s="204" t="s">
        <v>882</v>
      </c>
      <c r="F64" s="185"/>
      <c r="G64" s="188" t="s">
        <v>876</v>
      </c>
      <c r="H64" s="188"/>
      <c r="I64" s="188"/>
      <c r="J64" s="189">
        <v>50721.62</v>
      </c>
      <c r="K64" s="189">
        <v>70000</v>
      </c>
      <c r="L64" s="189">
        <v>75772.7</v>
      </c>
    </row>
    <row r="65" spans="1:14" x14ac:dyDescent="0.2">
      <c r="A65" s="188"/>
      <c r="B65" s="188" t="s">
        <v>873</v>
      </c>
      <c r="C65" s="183"/>
      <c r="D65" s="188"/>
      <c r="E65" s="204" t="s">
        <v>883</v>
      </c>
      <c r="F65" s="185"/>
      <c r="G65" s="188" t="s">
        <v>876</v>
      </c>
      <c r="H65" s="188"/>
      <c r="I65" s="188"/>
      <c r="J65" s="189">
        <v>84957.42</v>
      </c>
      <c r="K65" s="189">
        <v>100000</v>
      </c>
      <c r="L65" s="189">
        <v>80932.92</v>
      </c>
    </row>
    <row r="66" spans="1:14" x14ac:dyDescent="0.2">
      <c r="A66" s="188"/>
      <c r="B66" s="188" t="s">
        <v>873</v>
      </c>
      <c r="C66" s="183"/>
      <c r="D66" s="188"/>
      <c r="E66" s="204" t="s">
        <v>884</v>
      </c>
      <c r="F66" s="185"/>
      <c r="G66" s="188" t="s">
        <v>876</v>
      </c>
      <c r="H66" s="188"/>
      <c r="I66" s="188"/>
      <c r="J66" s="189">
        <v>77543.990000000005</v>
      </c>
      <c r="K66" s="189">
        <v>95000</v>
      </c>
      <c r="L66" s="189">
        <v>88992.51</v>
      </c>
    </row>
    <row r="67" spans="1:14" x14ac:dyDescent="0.2">
      <c r="A67" s="188"/>
      <c r="B67" s="188"/>
      <c r="C67" s="183"/>
      <c r="D67" s="188"/>
      <c r="E67" s="204" t="s">
        <v>885</v>
      </c>
      <c r="F67" s="185"/>
      <c r="G67" s="188" t="s">
        <v>886</v>
      </c>
      <c r="H67" s="188"/>
      <c r="I67" s="188"/>
      <c r="J67" s="189">
        <v>0</v>
      </c>
      <c r="K67" s="189">
        <v>350000</v>
      </c>
      <c r="L67" s="189">
        <v>343250</v>
      </c>
    </row>
    <row r="68" spans="1:14" x14ac:dyDescent="0.2">
      <c r="A68" s="188"/>
      <c r="B68" s="188" t="s">
        <v>873</v>
      </c>
      <c r="C68" s="183"/>
      <c r="D68" s="188"/>
      <c r="E68" s="204" t="s">
        <v>887</v>
      </c>
      <c r="F68" s="185"/>
      <c r="G68" s="188" t="s">
        <v>879</v>
      </c>
      <c r="H68" s="188"/>
      <c r="I68" s="188"/>
      <c r="J68" s="189">
        <v>97614.52</v>
      </c>
      <c r="K68" s="189">
        <v>100000</v>
      </c>
      <c r="L68" s="189">
        <v>108515.15</v>
      </c>
    </row>
    <row r="69" spans="1:14" x14ac:dyDescent="0.2">
      <c r="A69" s="188"/>
      <c r="B69" s="188" t="s">
        <v>873</v>
      </c>
      <c r="C69" s="183"/>
      <c r="D69" s="188"/>
      <c r="E69" s="204" t="s">
        <v>888</v>
      </c>
      <c r="F69" s="185"/>
      <c r="G69" s="188" t="s">
        <v>879</v>
      </c>
      <c r="H69" s="188"/>
      <c r="I69" s="188"/>
      <c r="J69" s="189">
        <v>40000</v>
      </c>
      <c r="K69" s="189">
        <v>40000</v>
      </c>
      <c r="L69" s="189">
        <v>40000</v>
      </c>
    </row>
    <row r="70" spans="1:14" x14ac:dyDescent="0.2">
      <c r="A70" s="188"/>
      <c r="B70" s="188" t="s">
        <v>873</v>
      </c>
      <c r="C70" s="183"/>
      <c r="D70" s="188"/>
      <c r="E70" s="204" t="s">
        <v>889</v>
      </c>
      <c r="F70" s="185"/>
      <c r="G70" s="188" t="s">
        <v>879</v>
      </c>
      <c r="H70" s="188"/>
      <c r="I70" s="188"/>
      <c r="J70" s="189">
        <v>11329.27</v>
      </c>
      <c r="K70" s="189">
        <v>10000</v>
      </c>
      <c r="L70" s="189">
        <v>15775.73</v>
      </c>
    </row>
    <row r="71" spans="1:14" s="198" customFormat="1" x14ac:dyDescent="0.2">
      <c r="A71" s="217"/>
      <c r="B71" s="217" t="s">
        <v>873</v>
      </c>
      <c r="C71" s="192"/>
      <c r="D71" s="217"/>
      <c r="E71" s="218" t="s">
        <v>890</v>
      </c>
      <c r="F71" s="219"/>
      <c r="G71" s="188" t="s">
        <v>879</v>
      </c>
      <c r="H71" s="220"/>
      <c r="I71" s="220"/>
      <c r="J71" s="197">
        <v>110000</v>
      </c>
      <c r="K71" s="197">
        <v>0</v>
      </c>
      <c r="L71" s="197">
        <v>0</v>
      </c>
    </row>
    <row r="72" spans="1:14" s="198" customFormat="1" x14ac:dyDescent="0.2">
      <c r="A72" s="217"/>
      <c r="B72" s="217" t="s">
        <v>873</v>
      </c>
      <c r="C72" s="192"/>
      <c r="D72" s="217"/>
      <c r="E72" s="218" t="s">
        <v>891</v>
      </c>
      <c r="F72" s="219"/>
      <c r="G72" s="188" t="s">
        <v>879</v>
      </c>
      <c r="H72" s="220"/>
      <c r="I72" s="220"/>
      <c r="J72" s="197">
        <v>50000</v>
      </c>
      <c r="K72" s="197">
        <v>0</v>
      </c>
      <c r="L72" s="197">
        <v>0</v>
      </c>
    </row>
    <row r="73" spans="1:14" x14ac:dyDescent="0.2">
      <c r="A73" s="188"/>
      <c r="B73" s="188" t="s">
        <v>873</v>
      </c>
      <c r="C73" s="183"/>
      <c r="D73" s="188"/>
      <c r="E73" s="204" t="s">
        <v>892</v>
      </c>
      <c r="F73" s="185"/>
      <c r="G73" s="188" t="s">
        <v>879</v>
      </c>
      <c r="H73" s="188"/>
      <c r="I73" s="188"/>
      <c r="J73" s="189">
        <v>50000</v>
      </c>
      <c r="K73" s="189">
        <v>65000</v>
      </c>
      <c r="L73" s="189">
        <v>65000</v>
      </c>
    </row>
    <row r="74" spans="1:14" x14ac:dyDescent="0.2">
      <c r="A74" s="188"/>
      <c r="B74" s="188" t="s">
        <v>873</v>
      </c>
      <c r="C74" s="183"/>
      <c r="D74" s="188"/>
      <c r="E74" s="204" t="s">
        <v>893</v>
      </c>
      <c r="F74" s="185"/>
      <c r="G74" s="188" t="s">
        <v>879</v>
      </c>
      <c r="H74" s="188"/>
      <c r="I74" s="188"/>
      <c r="J74" s="189">
        <v>100000</v>
      </c>
      <c r="K74" s="189">
        <v>85000</v>
      </c>
      <c r="L74" s="189">
        <v>84974.91</v>
      </c>
    </row>
    <row r="75" spans="1:14" x14ac:dyDescent="0.2">
      <c r="A75" s="188"/>
      <c r="B75" s="188" t="s">
        <v>894</v>
      </c>
      <c r="C75" s="184" t="s">
        <v>895</v>
      </c>
      <c r="D75" s="188"/>
      <c r="E75" s="184"/>
      <c r="F75" s="204"/>
      <c r="G75" s="188"/>
      <c r="H75" s="188"/>
      <c r="I75" s="188"/>
      <c r="J75" s="216">
        <f>SUM(J76:J77)</f>
        <v>243650</v>
      </c>
      <c r="K75" s="216">
        <f>SUM(K76:K77)</f>
        <v>195000</v>
      </c>
      <c r="L75" s="216">
        <f>SUM(L76:L77)</f>
        <v>0</v>
      </c>
    </row>
    <row r="76" spans="1:14" x14ac:dyDescent="0.2">
      <c r="A76" s="188"/>
      <c r="B76" s="188"/>
      <c r="C76" s="184"/>
      <c r="D76" s="188"/>
      <c r="E76" s="204" t="s">
        <v>896</v>
      </c>
      <c r="F76" s="219"/>
      <c r="G76" s="188" t="s">
        <v>897</v>
      </c>
      <c r="H76" s="220"/>
      <c r="I76" s="220"/>
      <c r="J76" s="197">
        <v>243650</v>
      </c>
      <c r="K76" s="197">
        <v>0</v>
      </c>
      <c r="L76" s="197">
        <v>0</v>
      </c>
      <c r="M76" s="198"/>
      <c r="N76" s="198"/>
    </row>
    <row r="77" spans="1:14" x14ac:dyDescent="0.2">
      <c r="A77" s="188"/>
      <c r="B77" s="188"/>
      <c r="C77" s="183"/>
      <c r="D77" s="188"/>
      <c r="E77" s="204" t="s">
        <v>898</v>
      </c>
      <c r="F77" s="204"/>
      <c r="G77" s="188" t="s">
        <v>897</v>
      </c>
      <c r="H77" s="188"/>
      <c r="I77" s="188"/>
      <c r="J77" s="197">
        <v>0</v>
      </c>
      <c r="K77" s="197">
        <v>195000</v>
      </c>
      <c r="L77" s="197">
        <v>0</v>
      </c>
      <c r="M77" s="198"/>
    </row>
    <row r="78" spans="1:14" ht="17.25" x14ac:dyDescent="0.2">
      <c r="A78" s="188"/>
      <c r="B78" s="188" t="s">
        <v>873</v>
      </c>
      <c r="C78" s="184" t="s">
        <v>899</v>
      </c>
      <c r="D78" s="188"/>
      <c r="F78" s="204"/>
      <c r="G78" s="188"/>
      <c r="H78" s="188"/>
      <c r="I78" s="188"/>
      <c r="J78" s="216">
        <v>60000</v>
      </c>
      <c r="K78" s="216">
        <f>SUM(K79)</f>
        <v>60000</v>
      </c>
      <c r="L78" s="216">
        <v>60000</v>
      </c>
    </row>
    <row r="79" spans="1:14" x14ac:dyDescent="0.2">
      <c r="A79" s="188"/>
      <c r="B79" s="188"/>
      <c r="C79" s="183"/>
      <c r="D79" s="188"/>
      <c r="E79" s="204" t="s">
        <v>900</v>
      </c>
      <c r="F79" s="204"/>
      <c r="G79" s="188" t="s">
        <v>879</v>
      </c>
      <c r="H79" s="188"/>
      <c r="I79" s="188"/>
      <c r="J79" s="189">
        <v>60000</v>
      </c>
      <c r="K79" s="189">
        <v>60000</v>
      </c>
      <c r="L79" s="189">
        <v>60000</v>
      </c>
    </row>
    <row r="80" spans="1:14" ht="18.75" customHeight="1" x14ac:dyDescent="0.2">
      <c r="A80" s="188"/>
      <c r="B80" s="183" t="s">
        <v>811</v>
      </c>
      <c r="C80" s="184" t="s">
        <v>901</v>
      </c>
      <c r="D80" s="185"/>
      <c r="E80" s="188"/>
      <c r="F80" s="188"/>
      <c r="G80" s="188"/>
      <c r="H80" s="188"/>
      <c r="I80" s="188"/>
      <c r="J80" s="221">
        <f>SUM(J81:J82)</f>
        <v>167580</v>
      </c>
      <c r="K80" s="221">
        <f>SUM(K81:K82)</f>
        <v>300000</v>
      </c>
      <c r="L80" s="221">
        <f>SUM(L81:L82)</f>
        <v>89375</v>
      </c>
    </row>
    <row r="81" spans="1:14" x14ac:dyDescent="0.2">
      <c r="A81" s="188"/>
      <c r="B81" s="183" t="s">
        <v>811</v>
      </c>
      <c r="C81" s="188"/>
      <c r="D81" s="188"/>
      <c r="E81" s="204" t="s">
        <v>902</v>
      </c>
      <c r="F81" s="185"/>
      <c r="G81" s="188" t="s">
        <v>903</v>
      </c>
      <c r="H81" s="188"/>
      <c r="I81" s="188"/>
      <c r="J81" s="222">
        <v>34500</v>
      </c>
      <c r="K81" s="189">
        <v>100000</v>
      </c>
      <c r="L81" s="197">
        <v>5000</v>
      </c>
      <c r="N81" s="198"/>
    </row>
    <row r="82" spans="1:14" x14ac:dyDescent="0.2">
      <c r="A82" s="188"/>
      <c r="B82" s="183" t="s">
        <v>811</v>
      </c>
      <c r="C82" s="183"/>
      <c r="D82" s="188"/>
      <c r="E82" s="204" t="s">
        <v>904</v>
      </c>
      <c r="F82" s="185"/>
      <c r="G82" s="188" t="s">
        <v>897</v>
      </c>
      <c r="H82" s="188"/>
      <c r="I82" s="188"/>
      <c r="J82" s="222">
        <v>133080</v>
      </c>
      <c r="K82" s="189">
        <v>200000</v>
      </c>
      <c r="L82" s="197">
        <v>84375</v>
      </c>
    </row>
    <row r="83" spans="1:14" s="198" customFormat="1" ht="17.25" x14ac:dyDescent="0.2">
      <c r="A83" s="217"/>
      <c r="B83" s="192" t="s">
        <v>811</v>
      </c>
      <c r="C83" s="194" t="s">
        <v>905</v>
      </c>
      <c r="D83" s="223"/>
      <c r="E83" s="217"/>
      <c r="F83" s="224"/>
      <c r="G83" s="220"/>
      <c r="H83" s="220"/>
      <c r="I83" s="220"/>
      <c r="J83" s="225">
        <v>950860.41</v>
      </c>
      <c r="K83" s="225">
        <v>4053000</v>
      </c>
      <c r="L83" s="225">
        <v>4052931</v>
      </c>
      <c r="M83" s="152"/>
    </row>
    <row r="84" spans="1:14" s="198" customFormat="1" x14ac:dyDescent="0.2">
      <c r="A84" s="217"/>
      <c r="B84" s="192" t="s">
        <v>811</v>
      </c>
      <c r="C84" s="192"/>
      <c r="D84" s="217"/>
      <c r="E84" s="226" t="s">
        <v>906</v>
      </c>
      <c r="F84" s="227"/>
      <c r="G84" s="220"/>
      <c r="H84" s="220"/>
      <c r="I84" s="220"/>
      <c r="J84" s="228">
        <v>950860.41</v>
      </c>
      <c r="K84" s="228">
        <v>4053000</v>
      </c>
      <c r="L84" s="228">
        <v>4052931</v>
      </c>
      <c r="M84" s="152"/>
    </row>
    <row r="85" spans="1:14" x14ac:dyDescent="0.2">
      <c r="A85" s="175" t="s">
        <v>907</v>
      </c>
      <c r="B85" s="175"/>
      <c r="C85" s="176"/>
      <c r="D85" s="173"/>
      <c r="E85" s="173"/>
      <c r="F85" s="173"/>
      <c r="G85" s="173"/>
      <c r="H85" s="173"/>
      <c r="I85" s="173"/>
      <c r="J85" s="229">
        <f>SUM(J86+J96)</f>
        <v>2639177.25</v>
      </c>
      <c r="K85" s="229">
        <f>SUM(K86+K96)</f>
        <v>4470000</v>
      </c>
      <c r="L85" s="229">
        <f>SUM(L86+L96)</f>
        <v>3777952.2399999998</v>
      </c>
    </row>
    <row r="86" spans="1:14" ht="25.5" x14ac:dyDescent="0.2">
      <c r="A86" s="212" t="s">
        <v>908</v>
      </c>
      <c r="B86" s="212"/>
      <c r="C86" s="212"/>
      <c r="D86" s="213"/>
      <c r="E86" s="213"/>
      <c r="F86" s="213"/>
      <c r="G86" s="213"/>
      <c r="H86" s="213"/>
      <c r="I86" s="213"/>
      <c r="J86" s="230">
        <f>SUM(J87+J89+J91+J94)</f>
        <v>2602927.25</v>
      </c>
      <c r="K86" s="230">
        <f>SUM(K87+K89+K91+K94)</f>
        <v>4270000</v>
      </c>
      <c r="L86" s="230">
        <f>SUM(L87+L89+L91+L94)</f>
        <v>3644202.2399999998</v>
      </c>
      <c r="M86" s="191"/>
    </row>
    <row r="87" spans="1:14" ht="20.25" customHeight="1" x14ac:dyDescent="0.2">
      <c r="A87" s="188"/>
      <c r="B87" s="183" t="s">
        <v>811</v>
      </c>
      <c r="C87" s="184" t="s">
        <v>909</v>
      </c>
      <c r="D87" s="185"/>
      <c r="E87" s="188"/>
      <c r="F87" s="188"/>
      <c r="G87" s="188"/>
      <c r="H87" s="188"/>
      <c r="I87" s="188"/>
      <c r="J87" s="221">
        <v>1754900.25</v>
      </c>
      <c r="K87" s="221">
        <f>SUM(K88:K88)</f>
        <v>1000000</v>
      </c>
      <c r="L87" s="221">
        <v>853462.36</v>
      </c>
    </row>
    <row r="88" spans="1:14" ht="12.75" customHeight="1" x14ac:dyDescent="0.2">
      <c r="A88" s="188"/>
      <c r="B88" s="183" t="s">
        <v>811</v>
      </c>
      <c r="C88" s="183"/>
      <c r="D88" s="188"/>
      <c r="E88" s="204" t="s">
        <v>910</v>
      </c>
      <c r="F88" s="185"/>
      <c r="G88" s="188" t="s">
        <v>911</v>
      </c>
      <c r="H88" s="188"/>
      <c r="I88" s="188"/>
      <c r="J88" s="189">
        <v>1754900.25</v>
      </c>
      <c r="K88" s="189">
        <v>1000000</v>
      </c>
      <c r="L88" s="189">
        <v>853462.36</v>
      </c>
    </row>
    <row r="89" spans="1:14" ht="17.25" customHeight="1" x14ac:dyDescent="0.2">
      <c r="A89" s="188"/>
      <c r="B89" s="183" t="s">
        <v>811</v>
      </c>
      <c r="C89" s="184" t="s">
        <v>912</v>
      </c>
      <c r="D89" s="188"/>
      <c r="E89" s="204"/>
      <c r="F89" s="185"/>
      <c r="G89" s="188"/>
      <c r="H89" s="188"/>
      <c r="I89" s="188"/>
      <c r="J89" s="221">
        <v>0</v>
      </c>
      <c r="K89" s="221">
        <f>SUM(K90)</f>
        <v>0</v>
      </c>
      <c r="L89" s="221">
        <v>0</v>
      </c>
    </row>
    <row r="90" spans="1:14" x14ac:dyDescent="0.2">
      <c r="A90" s="188"/>
      <c r="B90" s="183"/>
      <c r="C90" s="183"/>
      <c r="D90" s="188"/>
      <c r="E90" s="204" t="s">
        <v>913</v>
      </c>
      <c r="F90" s="185"/>
      <c r="G90" s="188"/>
      <c r="H90" s="188"/>
      <c r="I90" s="188"/>
      <c r="J90" s="189">
        <v>0</v>
      </c>
      <c r="K90" s="189">
        <v>0</v>
      </c>
      <c r="L90" s="189">
        <v>0</v>
      </c>
    </row>
    <row r="91" spans="1:14" ht="25.5" x14ac:dyDescent="0.2">
      <c r="A91" s="188"/>
      <c r="B91" s="183" t="s">
        <v>811</v>
      </c>
      <c r="C91" s="184" t="s">
        <v>914</v>
      </c>
      <c r="D91" s="188"/>
      <c r="E91" s="204"/>
      <c r="F91" s="185"/>
      <c r="G91" s="188"/>
      <c r="H91" s="188"/>
      <c r="I91" s="188"/>
      <c r="J91" s="221">
        <f>SUM(J92:J93)</f>
        <v>382297.5</v>
      </c>
      <c r="K91" s="221">
        <f>SUM(K92:K93)</f>
        <v>1150000</v>
      </c>
      <c r="L91" s="221">
        <f>SUM(L92:L93)</f>
        <v>666773.39999999991</v>
      </c>
    </row>
    <row r="92" spans="1:14" x14ac:dyDescent="0.2">
      <c r="A92" s="188"/>
      <c r="B92" s="183" t="s">
        <v>811</v>
      </c>
      <c r="C92" s="183"/>
      <c r="D92" s="188"/>
      <c r="E92" s="204" t="s">
        <v>915</v>
      </c>
      <c r="F92" s="185"/>
      <c r="G92" s="188" t="s">
        <v>916</v>
      </c>
      <c r="H92" s="188"/>
      <c r="I92" s="188"/>
      <c r="J92" s="189">
        <v>382297.5</v>
      </c>
      <c r="K92" s="189">
        <v>900000</v>
      </c>
      <c r="L92" s="189">
        <v>565332.57999999996</v>
      </c>
    </row>
    <row r="93" spans="1:14" x14ac:dyDescent="0.2">
      <c r="A93" s="188"/>
      <c r="B93" s="183" t="s">
        <v>811</v>
      </c>
      <c r="C93" s="183"/>
      <c r="D93" s="188"/>
      <c r="E93" s="204" t="s">
        <v>917</v>
      </c>
      <c r="F93" s="185"/>
      <c r="G93" s="188" t="s">
        <v>918</v>
      </c>
      <c r="H93" s="188"/>
      <c r="I93" s="188"/>
      <c r="J93" s="189">
        <v>0</v>
      </c>
      <c r="K93" s="189">
        <v>250000</v>
      </c>
      <c r="L93" s="189">
        <v>101440.82</v>
      </c>
    </row>
    <row r="94" spans="1:14" ht="17.25" x14ac:dyDescent="0.2">
      <c r="A94" s="188"/>
      <c r="B94" s="183" t="s">
        <v>811</v>
      </c>
      <c r="C94" s="184" t="s">
        <v>905</v>
      </c>
      <c r="D94" s="185"/>
      <c r="E94" s="205"/>
      <c r="F94" s="231"/>
      <c r="G94" s="205"/>
      <c r="H94" s="205"/>
      <c r="I94" s="205"/>
      <c r="J94" s="221">
        <v>465729.5</v>
      </c>
      <c r="K94" s="221">
        <f>SUM(K95)</f>
        <v>2120000</v>
      </c>
      <c r="L94" s="221">
        <v>2123966.48</v>
      </c>
    </row>
    <row r="95" spans="1:14" x14ac:dyDescent="0.2">
      <c r="A95" s="188"/>
      <c r="B95" s="183" t="s">
        <v>811</v>
      </c>
      <c r="C95" s="183"/>
      <c r="D95" s="185"/>
      <c r="E95" s="204" t="s">
        <v>919</v>
      </c>
      <c r="F95" s="188"/>
      <c r="G95" s="188" t="s">
        <v>920</v>
      </c>
      <c r="H95" s="188"/>
      <c r="I95" s="188"/>
      <c r="J95" s="232">
        <v>465729.5</v>
      </c>
      <c r="K95" s="189">
        <v>2120000</v>
      </c>
      <c r="L95" s="189">
        <v>2123966.48</v>
      </c>
    </row>
    <row r="96" spans="1:14" ht="17.25" x14ac:dyDescent="0.2">
      <c r="A96" s="212" t="s">
        <v>921</v>
      </c>
      <c r="B96" s="212"/>
      <c r="C96" s="212"/>
      <c r="D96" s="213"/>
      <c r="E96" s="213"/>
      <c r="F96" s="213"/>
      <c r="G96" s="213"/>
      <c r="H96" s="213"/>
      <c r="I96" s="213"/>
      <c r="J96" s="230">
        <v>36250</v>
      </c>
      <c r="K96" s="230">
        <f>SUM(K97)</f>
        <v>200000</v>
      </c>
      <c r="L96" s="230">
        <v>133750</v>
      </c>
    </row>
    <row r="97" spans="1:13" ht="18" x14ac:dyDescent="0.25">
      <c r="A97" s="199"/>
      <c r="B97" s="183" t="s">
        <v>811</v>
      </c>
      <c r="C97" s="199" t="s">
        <v>362</v>
      </c>
      <c r="D97" s="233"/>
      <c r="E97" s="208"/>
      <c r="F97" s="208"/>
      <c r="G97" s="207" t="s">
        <v>922</v>
      </c>
      <c r="H97" s="207"/>
      <c r="I97" s="207"/>
      <c r="J97" s="221">
        <v>36250</v>
      </c>
      <c r="K97" s="221">
        <f>SUM(K98)</f>
        <v>200000</v>
      </c>
      <c r="L97" s="221">
        <v>133750</v>
      </c>
    </row>
    <row r="98" spans="1:13" x14ac:dyDescent="0.2">
      <c r="A98" s="199"/>
      <c r="B98" s="183" t="s">
        <v>811</v>
      </c>
      <c r="C98" s="199"/>
      <c r="D98" s="208"/>
      <c r="E98" s="209" t="s">
        <v>923</v>
      </c>
      <c r="F98" s="234"/>
      <c r="G98" s="208"/>
      <c r="H98" s="208"/>
      <c r="I98" s="208"/>
      <c r="J98" s="189">
        <v>36250</v>
      </c>
      <c r="K98" s="189">
        <v>200000</v>
      </c>
      <c r="L98" s="189">
        <v>133750</v>
      </c>
    </row>
    <row r="99" spans="1:13" x14ac:dyDescent="0.2">
      <c r="A99" s="235" t="s">
        <v>924</v>
      </c>
      <c r="B99" s="235"/>
      <c r="C99" s="176"/>
      <c r="D99" s="173"/>
      <c r="E99" s="173"/>
      <c r="F99" s="173"/>
      <c r="G99" s="173"/>
      <c r="H99" s="173"/>
      <c r="I99" s="173"/>
      <c r="J99" s="236">
        <f>SUM(J100+J121)</f>
        <v>1733967.9599999997</v>
      </c>
      <c r="K99" s="236">
        <f>SUM(K100+K121)</f>
        <v>3997963.94</v>
      </c>
      <c r="L99" s="236">
        <f>SUM(L100+L121)</f>
        <v>2989715.0399999996</v>
      </c>
      <c r="M99" s="191"/>
    </row>
    <row r="100" spans="1:13" ht="17.25" x14ac:dyDescent="0.2">
      <c r="A100" s="212" t="s">
        <v>925</v>
      </c>
      <c r="B100" s="212"/>
      <c r="C100" s="181"/>
      <c r="D100" s="213"/>
      <c r="E100" s="213"/>
      <c r="F100" s="213"/>
      <c r="G100" s="213"/>
      <c r="H100" s="213"/>
      <c r="I100" s="213"/>
      <c r="J100" s="237">
        <f>SUM(J101+J105+J109+J111+J113+J115+J117+J119)</f>
        <v>1421315.5399999998</v>
      </c>
      <c r="K100" s="237">
        <f>SUM(K101+K105+K109+K111+K113+K115+K117+K119)</f>
        <v>3367325</v>
      </c>
      <c r="L100" s="237">
        <f>SUM(L101+L105+L109+L111+L113+L115+L117+L119)</f>
        <v>2945143.9699999997</v>
      </c>
      <c r="M100" s="191"/>
    </row>
    <row r="101" spans="1:13" ht="18.75" customHeight="1" x14ac:dyDescent="0.2">
      <c r="A101" s="188"/>
      <c r="B101" s="188"/>
      <c r="C101" s="184" t="s">
        <v>926</v>
      </c>
      <c r="D101" s="185"/>
      <c r="E101" s="205"/>
      <c r="F101" s="231"/>
      <c r="G101" s="205"/>
      <c r="H101" s="205"/>
      <c r="I101" s="205"/>
      <c r="J101" s="221">
        <f>SUM(J102:J104)</f>
        <v>61395.6</v>
      </c>
      <c r="K101" s="221">
        <f>SUM(K102:K104)</f>
        <v>207000</v>
      </c>
      <c r="L101" s="221">
        <f>SUM(L102:L104)</f>
        <v>170618.95</v>
      </c>
    </row>
    <row r="102" spans="1:13" x14ac:dyDescent="0.2">
      <c r="A102" s="188"/>
      <c r="B102" s="188" t="s">
        <v>873</v>
      </c>
      <c r="C102" s="183"/>
      <c r="D102" s="188"/>
      <c r="E102" s="204" t="s">
        <v>927</v>
      </c>
      <c r="F102" s="185"/>
      <c r="G102" s="188"/>
      <c r="H102" s="188"/>
      <c r="I102" s="188"/>
      <c r="J102" s="189">
        <v>7000</v>
      </c>
      <c r="K102" s="189">
        <v>7000</v>
      </c>
      <c r="L102" s="189">
        <v>5000</v>
      </c>
    </row>
    <row r="103" spans="1:13" x14ac:dyDescent="0.2">
      <c r="A103" s="188"/>
      <c r="B103" s="188" t="s">
        <v>873</v>
      </c>
      <c r="C103" s="183"/>
      <c r="D103" s="188"/>
      <c r="E103" s="204" t="s">
        <v>928</v>
      </c>
      <c r="F103" s="185"/>
      <c r="G103" s="188"/>
      <c r="H103" s="188"/>
      <c r="I103" s="188"/>
      <c r="J103" s="189">
        <v>13000</v>
      </c>
      <c r="K103" s="189">
        <v>13000</v>
      </c>
      <c r="L103" s="189">
        <v>0</v>
      </c>
      <c r="M103" s="238"/>
    </row>
    <row r="104" spans="1:13" x14ac:dyDescent="0.2">
      <c r="A104" s="188"/>
      <c r="B104" s="188" t="s">
        <v>873</v>
      </c>
      <c r="C104" s="183"/>
      <c r="D104" s="188"/>
      <c r="E104" s="239" t="s">
        <v>929</v>
      </c>
      <c r="F104" s="185"/>
      <c r="G104" s="188"/>
      <c r="H104" s="188"/>
      <c r="I104" s="188"/>
      <c r="J104" s="189">
        <v>41395.599999999999</v>
      </c>
      <c r="K104" s="189">
        <v>187000</v>
      </c>
      <c r="L104" s="189">
        <v>165618.95000000001</v>
      </c>
      <c r="M104" s="238"/>
    </row>
    <row r="105" spans="1:13" ht="17.25" x14ac:dyDescent="0.2">
      <c r="A105" s="188"/>
      <c r="B105" s="188"/>
      <c r="C105" s="184" t="s">
        <v>930</v>
      </c>
      <c r="E105" s="240"/>
      <c r="F105" s="185"/>
      <c r="G105" s="188"/>
      <c r="H105" s="188"/>
      <c r="I105" s="188"/>
      <c r="J105" s="221">
        <f>SUM(J106:J108)</f>
        <v>211457.54</v>
      </c>
      <c r="K105" s="221">
        <f>SUM(K106:K108)</f>
        <v>342000</v>
      </c>
      <c r="L105" s="221">
        <f>SUM(L106:L108)</f>
        <v>323468.83</v>
      </c>
    </row>
    <row r="106" spans="1:13" x14ac:dyDescent="0.2">
      <c r="A106" s="188"/>
      <c r="B106" s="188" t="s">
        <v>873</v>
      </c>
      <c r="C106" s="188"/>
      <c r="D106" s="188"/>
      <c r="E106" s="204" t="s">
        <v>931</v>
      </c>
      <c r="F106" s="185"/>
      <c r="G106" s="208" t="s">
        <v>897</v>
      </c>
      <c r="H106" s="188"/>
      <c r="I106" s="188"/>
      <c r="J106" s="189">
        <v>46057.54</v>
      </c>
      <c r="K106" s="189">
        <v>60000</v>
      </c>
      <c r="L106" s="189">
        <v>48668.83</v>
      </c>
    </row>
    <row r="107" spans="1:13" x14ac:dyDescent="0.2">
      <c r="A107" s="188"/>
      <c r="B107" s="188" t="s">
        <v>873</v>
      </c>
      <c r="C107" s="188"/>
      <c r="D107" s="188"/>
      <c r="E107" s="204" t="s">
        <v>932</v>
      </c>
      <c r="F107" s="185"/>
      <c r="G107" s="188"/>
      <c r="H107" s="188"/>
      <c r="I107" s="188"/>
      <c r="J107" s="189">
        <v>0</v>
      </c>
      <c r="K107" s="189">
        <v>2000</v>
      </c>
      <c r="L107" s="189">
        <v>0</v>
      </c>
    </row>
    <row r="108" spans="1:13" x14ac:dyDescent="0.2">
      <c r="A108" s="188"/>
      <c r="B108" s="188" t="s">
        <v>873</v>
      </c>
      <c r="C108" s="188"/>
      <c r="D108" s="188"/>
      <c r="E108" s="204" t="s">
        <v>933</v>
      </c>
      <c r="F108" s="185"/>
      <c r="G108" s="188" t="s">
        <v>934</v>
      </c>
      <c r="H108" s="188"/>
      <c r="I108" s="188"/>
      <c r="J108" s="189">
        <v>165400</v>
      </c>
      <c r="K108" s="189">
        <v>280000</v>
      </c>
      <c r="L108" s="189">
        <v>274800</v>
      </c>
    </row>
    <row r="109" spans="1:13" ht="17.25" x14ac:dyDescent="0.2">
      <c r="A109" s="241"/>
      <c r="B109" s="188" t="s">
        <v>935</v>
      </c>
      <c r="C109" s="184" t="s">
        <v>936</v>
      </c>
      <c r="D109" s="185"/>
      <c r="E109" s="205"/>
      <c r="F109" s="188"/>
      <c r="G109" s="242"/>
      <c r="H109" s="242"/>
      <c r="I109" s="242"/>
      <c r="J109" s="243">
        <f>SUM(J110)</f>
        <v>811228.22</v>
      </c>
      <c r="K109" s="243">
        <f>SUM(K110)</f>
        <v>782485</v>
      </c>
      <c r="L109" s="243">
        <f>SUM(L110)</f>
        <v>785660.64</v>
      </c>
    </row>
    <row r="110" spans="1:13" x14ac:dyDescent="0.2">
      <c r="A110" s="241"/>
      <c r="B110" s="244" t="s">
        <v>935</v>
      </c>
      <c r="C110" s="245"/>
      <c r="D110" s="185"/>
      <c r="E110" s="204" t="s">
        <v>937</v>
      </c>
      <c r="F110" s="188"/>
      <c r="G110" s="242"/>
      <c r="H110" s="242"/>
      <c r="I110" s="242"/>
      <c r="J110" s="246">
        <v>811228.22</v>
      </c>
      <c r="K110" s="246">
        <v>782485</v>
      </c>
      <c r="L110" s="246">
        <v>785660.64</v>
      </c>
    </row>
    <row r="111" spans="1:13" ht="17.25" x14ac:dyDescent="0.2">
      <c r="A111" s="241"/>
      <c r="B111" s="188" t="s">
        <v>935</v>
      </c>
      <c r="C111" s="184" t="s">
        <v>938</v>
      </c>
      <c r="D111" s="185"/>
      <c r="E111" s="205"/>
      <c r="F111" s="188"/>
      <c r="G111" s="242"/>
      <c r="H111" s="242"/>
      <c r="I111" s="242"/>
      <c r="J111" s="247">
        <v>24296.68</v>
      </c>
      <c r="K111" s="247">
        <f>SUM(K112)</f>
        <v>915840</v>
      </c>
      <c r="L111" s="247">
        <f>SUM(L112)</f>
        <v>782698.15</v>
      </c>
    </row>
    <row r="112" spans="1:13" x14ac:dyDescent="0.2">
      <c r="A112" s="241"/>
      <c r="B112" s="244" t="s">
        <v>935</v>
      </c>
      <c r="C112" s="245"/>
      <c r="D112" s="185"/>
      <c r="E112" s="204" t="s">
        <v>939</v>
      </c>
      <c r="F112" s="188"/>
      <c r="G112" s="242"/>
      <c r="H112" s="242"/>
      <c r="I112" s="242"/>
      <c r="J112" s="246">
        <v>24296.68</v>
      </c>
      <c r="K112" s="246">
        <v>915840</v>
      </c>
      <c r="L112" s="246">
        <v>782698.15</v>
      </c>
    </row>
    <row r="113" spans="1:14" ht="17.25" x14ac:dyDescent="0.2">
      <c r="A113" s="241"/>
      <c r="B113" s="248" t="s">
        <v>940</v>
      </c>
      <c r="C113" s="184" t="s">
        <v>941</v>
      </c>
      <c r="D113" s="249"/>
      <c r="E113" s="250"/>
      <c r="F113" s="188"/>
      <c r="G113" s="242"/>
      <c r="H113" s="242"/>
      <c r="I113" s="242"/>
      <c r="J113" s="221">
        <f>SUM(J114)</f>
        <v>0</v>
      </c>
      <c r="K113" s="221">
        <f>SUM(K114)</f>
        <v>200000</v>
      </c>
      <c r="L113" s="221">
        <f>SUM(L114)</f>
        <v>86997.19</v>
      </c>
    </row>
    <row r="114" spans="1:14" x14ac:dyDescent="0.2">
      <c r="A114" s="241"/>
      <c r="B114" s="248"/>
      <c r="C114" s="251"/>
      <c r="D114" s="249"/>
      <c r="E114" s="204" t="s">
        <v>942</v>
      </c>
      <c r="F114" s="188"/>
      <c r="G114" s="188" t="s">
        <v>943</v>
      </c>
      <c r="H114" s="242"/>
      <c r="I114" s="242"/>
      <c r="J114" s="189"/>
      <c r="K114" s="189">
        <v>200000</v>
      </c>
      <c r="L114" s="189">
        <v>86997.19</v>
      </c>
    </row>
    <row r="115" spans="1:14" ht="17.25" x14ac:dyDescent="0.2">
      <c r="A115" s="188"/>
      <c r="B115" s="252" t="s">
        <v>811</v>
      </c>
      <c r="C115" s="200" t="s">
        <v>944</v>
      </c>
      <c r="D115" s="253"/>
      <c r="E115" s="250"/>
      <c r="F115" s="188"/>
      <c r="G115" s="242"/>
      <c r="H115" s="242"/>
      <c r="I115" s="242"/>
      <c r="J115" s="221">
        <f>SUM(J116:J116)</f>
        <v>0</v>
      </c>
      <c r="K115" s="221">
        <f>SUM(K116:K116)</f>
        <v>100000</v>
      </c>
      <c r="L115" s="221">
        <f>SUM(L116:L116)</f>
        <v>60900</v>
      </c>
    </row>
    <row r="116" spans="1:14" x14ac:dyDescent="0.2">
      <c r="A116" s="188"/>
      <c r="B116" s="183" t="s">
        <v>811</v>
      </c>
      <c r="C116" s="252"/>
      <c r="D116" s="254"/>
      <c r="E116" s="200" t="s">
        <v>945</v>
      </c>
      <c r="F116" s="220"/>
      <c r="G116" s="208" t="s">
        <v>897</v>
      </c>
      <c r="H116" s="242"/>
      <c r="I116" s="242"/>
      <c r="J116" s="246">
        <v>0</v>
      </c>
      <c r="K116" s="246">
        <v>100000</v>
      </c>
      <c r="L116" s="246">
        <v>60900</v>
      </c>
    </row>
    <row r="117" spans="1:14" ht="17.25" x14ac:dyDescent="0.2">
      <c r="A117" s="188"/>
      <c r="B117" s="183" t="s">
        <v>811</v>
      </c>
      <c r="C117" s="184" t="s">
        <v>901</v>
      </c>
      <c r="D117" s="188"/>
      <c r="E117" s="204"/>
      <c r="F117" s="185"/>
      <c r="G117" s="208"/>
      <c r="H117" s="188"/>
      <c r="I117" s="188"/>
      <c r="J117" s="221">
        <v>312937.5</v>
      </c>
      <c r="K117" s="221">
        <v>100000</v>
      </c>
      <c r="L117" s="221">
        <v>0</v>
      </c>
    </row>
    <row r="118" spans="1:14" x14ac:dyDescent="0.2">
      <c r="A118" s="188"/>
      <c r="B118" s="183" t="s">
        <v>833</v>
      </c>
      <c r="C118" s="183"/>
      <c r="D118" s="188"/>
      <c r="E118" s="204" t="s">
        <v>946</v>
      </c>
      <c r="F118" s="185"/>
      <c r="G118" s="188" t="s">
        <v>897</v>
      </c>
      <c r="H118" s="188"/>
      <c r="I118" s="188"/>
      <c r="J118" s="189">
        <v>312937.5</v>
      </c>
      <c r="K118" s="189">
        <v>100000</v>
      </c>
      <c r="L118" s="189">
        <v>0</v>
      </c>
    </row>
    <row r="119" spans="1:14" ht="17.25" x14ac:dyDescent="0.2">
      <c r="A119" s="188"/>
      <c r="B119" s="183" t="s">
        <v>811</v>
      </c>
      <c r="C119" s="184" t="s">
        <v>905</v>
      </c>
      <c r="D119" s="185"/>
      <c r="E119" s="188"/>
      <c r="F119" s="231"/>
      <c r="G119" s="211"/>
      <c r="H119" s="188"/>
      <c r="I119" s="188"/>
      <c r="J119" s="221">
        <v>0</v>
      </c>
      <c r="K119" s="221">
        <v>720000</v>
      </c>
      <c r="L119" s="221">
        <v>734800.21</v>
      </c>
    </row>
    <row r="120" spans="1:14" x14ac:dyDescent="0.2">
      <c r="A120" s="188"/>
      <c r="B120" s="183" t="s">
        <v>811</v>
      </c>
      <c r="C120" s="183"/>
      <c r="D120" s="188"/>
      <c r="E120" s="204" t="s">
        <v>947</v>
      </c>
      <c r="F120" s="231"/>
      <c r="G120" s="188" t="s">
        <v>943</v>
      </c>
      <c r="H120" s="255"/>
      <c r="I120" s="256"/>
      <c r="J120" s="189">
        <v>0</v>
      </c>
      <c r="K120" s="189">
        <v>720000</v>
      </c>
      <c r="L120" s="189">
        <v>734800.21</v>
      </c>
    </row>
    <row r="121" spans="1:14" ht="17.25" x14ac:dyDescent="0.2">
      <c r="A121" s="212" t="s">
        <v>948</v>
      </c>
      <c r="B121" s="212"/>
      <c r="C121" s="212"/>
      <c r="D121" s="213"/>
      <c r="E121" s="213"/>
      <c r="F121" s="213"/>
      <c r="G121" s="213"/>
      <c r="H121" s="213"/>
      <c r="I121" s="213"/>
      <c r="J121" s="237">
        <f>SUM(J122+J125+J127+J129+J131)</f>
        <v>312652.42</v>
      </c>
      <c r="K121" s="237">
        <f>SUM(K122+K125+K127+K129+K131)</f>
        <v>630638.93999999994</v>
      </c>
      <c r="L121" s="237">
        <f>SUM(L122+L125+L127+L129+L131)</f>
        <v>44571.07</v>
      </c>
    </row>
    <row r="122" spans="1:14" ht="17.25" x14ac:dyDescent="0.2">
      <c r="A122" s="188"/>
      <c r="B122" s="188" t="s">
        <v>949</v>
      </c>
      <c r="C122" s="184" t="s">
        <v>950</v>
      </c>
      <c r="D122" s="185"/>
      <c r="E122" s="188"/>
      <c r="F122" s="188"/>
      <c r="G122" s="188"/>
      <c r="H122" s="188"/>
      <c r="I122" s="188"/>
      <c r="J122" s="221">
        <f>SUM(J123:J124)</f>
        <v>27000</v>
      </c>
      <c r="K122" s="221">
        <f>SUM(K123:K124)</f>
        <v>40500</v>
      </c>
      <c r="L122" s="221">
        <f>SUM(L123:L124)</f>
        <v>40500</v>
      </c>
    </row>
    <row r="123" spans="1:14" x14ac:dyDescent="0.2">
      <c r="A123" s="188"/>
      <c r="B123" s="188" t="s">
        <v>949</v>
      </c>
      <c r="C123" s="183"/>
      <c r="D123" s="188"/>
      <c r="E123" s="204" t="s">
        <v>951</v>
      </c>
      <c r="F123" s="185"/>
      <c r="G123" s="188" t="s">
        <v>881</v>
      </c>
      <c r="H123" s="188"/>
      <c r="I123" s="188"/>
      <c r="J123" s="189">
        <v>27000</v>
      </c>
      <c r="K123" s="189">
        <v>27000</v>
      </c>
      <c r="L123" s="189">
        <v>27000</v>
      </c>
    </row>
    <row r="124" spans="1:14" x14ac:dyDescent="0.2">
      <c r="A124" s="188"/>
      <c r="B124" s="188" t="s">
        <v>949</v>
      </c>
      <c r="C124" s="183"/>
      <c r="D124" s="188"/>
      <c r="E124" s="204" t="s">
        <v>952</v>
      </c>
      <c r="F124" s="185"/>
      <c r="G124" s="188" t="s">
        <v>953</v>
      </c>
      <c r="H124" s="188"/>
      <c r="I124" s="188"/>
      <c r="J124" s="189">
        <v>0</v>
      </c>
      <c r="K124" s="189">
        <v>13500</v>
      </c>
      <c r="L124" s="189">
        <v>13500</v>
      </c>
    </row>
    <row r="125" spans="1:14" ht="17.25" x14ac:dyDescent="0.2">
      <c r="A125" s="188"/>
      <c r="B125" s="183" t="s">
        <v>811</v>
      </c>
      <c r="C125" s="184" t="s">
        <v>954</v>
      </c>
      <c r="D125" s="188"/>
      <c r="E125" s="204"/>
      <c r="F125" s="185"/>
      <c r="G125" s="188"/>
      <c r="H125" s="188"/>
      <c r="I125" s="188"/>
      <c r="J125" s="221">
        <v>131312.5</v>
      </c>
      <c r="K125" s="221">
        <f>SUM(K126)</f>
        <v>440138.94</v>
      </c>
      <c r="L125" s="221">
        <v>0</v>
      </c>
    </row>
    <row r="126" spans="1:14" x14ac:dyDescent="0.2">
      <c r="A126" s="188"/>
      <c r="B126" s="188"/>
      <c r="C126" s="183"/>
      <c r="D126" s="188"/>
      <c r="E126" s="204" t="s">
        <v>955</v>
      </c>
      <c r="F126" s="185"/>
      <c r="G126" s="188" t="s">
        <v>956</v>
      </c>
      <c r="H126" s="188"/>
      <c r="I126" s="188"/>
      <c r="J126" s="189">
        <v>131312.5</v>
      </c>
      <c r="K126" s="189">
        <v>440138.94</v>
      </c>
      <c r="L126" s="189">
        <v>0</v>
      </c>
    </row>
    <row r="127" spans="1:14" x14ac:dyDescent="0.2">
      <c r="A127" s="188"/>
      <c r="B127" s="188" t="s">
        <v>894</v>
      </c>
      <c r="C127" s="184" t="s">
        <v>895</v>
      </c>
      <c r="D127" s="188"/>
      <c r="E127" s="204"/>
      <c r="F127" s="185"/>
      <c r="G127" s="188"/>
      <c r="H127" s="188"/>
      <c r="I127" s="188"/>
      <c r="J127" s="221">
        <v>24000</v>
      </c>
      <c r="K127" s="221">
        <f>SUM(K128)</f>
        <v>0</v>
      </c>
      <c r="L127" s="221">
        <f>SUM(L128)</f>
        <v>0</v>
      </c>
    </row>
    <row r="128" spans="1:14" x14ac:dyDescent="0.2">
      <c r="A128" s="188"/>
      <c r="B128" s="188"/>
      <c r="C128" s="183"/>
      <c r="D128" s="188"/>
      <c r="E128" s="204" t="s">
        <v>957</v>
      </c>
      <c r="F128" s="185"/>
      <c r="G128" s="188" t="s">
        <v>958</v>
      </c>
      <c r="H128" s="188"/>
      <c r="I128" s="188"/>
      <c r="J128" s="189">
        <v>24000</v>
      </c>
      <c r="K128" s="189">
        <v>0</v>
      </c>
      <c r="L128" s="189">
        <v>0</v>
      </c>
      <c r="N128" s="198"/>
    </row>
    <row r="129" spans="1:13" ht="17.25" x14ac:dyDescent="0.2">
      <c r="A129" s="188"/>
      <c r="B129" s="183" t="s">
        <v>811</v>
      </c>
      <c r="C129" s="184" t="s">
        <v>901</v>
      </c>
      <c r="D129" s="188"/>
      <c r="E129" s="204"/>
      <c r="F129" s="185"/>
      <c r="G129" s="188"/>
      <c r="H129" s="188"/>
      <c r="I129" s="188"/>
      <c r="J129" s="221">
        <v>0</v>
      </c>
      <c r="K129" s="221">
        <f>SUM(K130:K130)</f>
        <v>50000</v>
      </c>
      <c r="L129" s="221">
        <v>0</v>
      </c>
    </row>
    <row r="130" spans="1:13" x14ac:dyDescent="0.2">
      <c r="A130" s="188"/>
      <c r="B130" s="183" t="s">
        <v>811</v>
      </c>
      <c r="C130" s="183"/>
      <c r="D130" s="188"/>
      <c r="E130" s="204" t="s">
        <v>959</v>
      </c>
      <c r="F130" s="185"/>
      <c r="G130" s="188"/>
      <c r="H130" s="188"/>
      <c r="I130" s="188"/>
      <c r="J130" s="189">
        <v>0</v>
      </c>
      <c r="K130" s="189">
        <v>50000</v>
      </c>
      <c r="L130" s="189">
        <v>0</v>
      </c>
    </row>
    <row r="131" spans="1:13" ht="17.25" x14ac:dyDescent="0.2">
      <c r="A131" s="188"/>
      <c r="B131" s="183" t="s">
        <v>811</v>
      </c>
      <c r="C131" s="184" t="s">
        <v>905</v>
      </c>
      <c r="D131" s="185"/>
      <c r="E131" s="205"/>
      <c r="F131" s="231"/>
      <c r="G131" s="205"/>
      <c r="H131" s="205"/>
      <c r="I131" s="205"/>
      <c r="J131" s="221">
        <f>SUM(J132:J132)</f>
        <v>130339.92</v>
      </c>
      <c r="K131" s="221">
        <f>SUM(K132:K132)</f>
        <v>100000</v>
      </c>
      <c r="L131" s="221">
        <f>SUM(L132:L132)</f>
        <v>4071.07</v>
      </c>
    </row>
    <row r="132" spans="1:13" x14ac:dyDescent="0.2">
      <c r="A132" s="188"/>
      <c r="B132" s="183" t="s">
        <v>811</v>
      </c>
      <c r="C132" s="183"/>
      <c r="D132" s="185"/>
      <c r="E132" s="204" t="s">
        <v>960</v>
      </c>
      <c r="F132" s="188"/>
      <c r="G132" s="188" t="s">
        <v>897</v>
      </c>
      <c r="H132" s="188"/>
      <c r="I132" s="188"/>
      <c r="J132" s="189">
        <v>130339.92</v>
      </c>
      <c r="K132" s="189">
        <v>100000</v>
      </c>
      <c r="L132" s="189">
        <v>4071.07</v>
      </c>
    </row>
    <row r="133" spans="1:13" x14ac:dyDescent="0.2">
      <c r="A133" s="175" t="s">
        <v>961</v>
      </c>
      <c r="B133" s="176"/>
      <c r="C133" s="176"/>
      <c r="D133" s="175"/>
      <c r="E133" s="175"/>
      <c r="F133" s="173"/>
      <c r="G133" s="173"/>
      <c r="H133" s="173"/>
      <c r="I133" s="173"/>
      <c r="J133" s="236">
        <v>1624528.96</v>
      </c>
      <c r="K133" s="236">
        <v>1270000</v>
      </c>
      <c r="L133" s="236">
        <f>SUM(L134)</f>
        <v>1252311.45</v>
      </c>
    </row>
    <row r="134" spans="1:13" x14ac:dyDescent="0.2">
      <c r="A134" s="179" t="s">
        <v>810</v>
      </c>
      <c r="B134" s="181"/>
      <c r="C134" s="181"/>
      <c r="D134" s="257"/>
      <c r="E134" s="179"/>
      <c r="F134" s="258"/>
      <c r="G134" s="213"/>
      <c r="H134" s="213"/>
      <c r="I134" s="213"/>
      <c r="J134" s="237">
        <v>1624528.96</v>
      </c>
      <c r="K134" s="237">
        <v>1270000</v>
      </c>
      <c r="L134" s="237">
        <f>SUM(L135)</f>
        <v>1252311.45</v>
      </c>
    </row>
    <row r="135" spans="1:13" ht="20.25" customHeight="1" x14ac:dyDescent="0.2">
      <c r="A135" s="188"/>
      <c r="B135" s="183" t="s">
        <v>811</v>
      </c>
      <c r="C135" s="184" t="s">
        <v>962</v>
      </c>
      <c r="D135" s="259"/>
      <c r="E135" s="188"/>
      <c r="F135" s="260"/>
      <c r="G135" s="188"/>
      <c r="H135" s="188"/>
      <c r="I135" s="188"/>
      <c r="J135" s="221">
        <f>SUM(J136:J138)</f>
        <v>1624528.96</v>
      </c>
      <c r="K135" s="221">
        <f>SUM(K136:K138)</f>
        <v>1270000</v>
      </c>
      <c r="L135" s="221">
        <f>SUM(L136:L138)</f>
        <v>1252311.45</v>
      </c>
      <c r="M135" s="191"/>
    </row>
    <row r="136" spans="1:13" x14ac:dyDescent="0.2">
      <c r="A136" s="188"/>
      <c r="B136" s="183" t="s">
        <v>811</v>
      </c>
      <c r="C136" s="188"/>
      <c r="D136" s="260"/>
      <c r="E136" s="204" t="s">
        <v>963</v>
      </c>
      <c r="F136" s="259"/>
      <c r="G136" s="188" t="s">
        <v>964</v>
      </c>
      <c r="H136" s="188"/>
      <c r="I136" s="188"/>
      <c r="J136" s="189">
        <v>108500</v>
      </c>
      <c r="K136" s="189">
        <v>0</v>
      </c>
      <c r="L136" s="189">
        <v>0</v>
      </c>
    </row>
    <row r="137" spans="1:13" x14ac:dyDescent="0.2">
      <c r="A137" s="188"/>
      <c r="B137" s="183"/>
      <c r="C137" s="188"/>
      <c r="D137" s="260"/>
      <c r="E137" s="204" t="s">
        <v>965</v>
      </c>
      <c r="F137" s="259"/>
      <c r="G137" s="188" t="s">
        <v>964</v>
      </c>
      <c r="H137" s="188"/>
      <c r="I137" s="188"/>
      <c r="J137" s="189">
        <v>1516028.96</v>
      </c>
      <c r="K137" s="189">
        <v>1220000</v>
      </c>
      <c r="L137" s="189">
        <v>1252311.45</v>
      </c>
    </row>
    <row r="138" spans="1:13" x14ac:dyDescent="0.2">
      <c r="A138" s="188"/>
      <c r="B138" s="183" t="s">
        <v>811</v>
      </c>
      <c r="C138" s="188"/>
      <c r="D138" s="260"/>
      <c r="E138" s="204" t="s">
        <v>966</v>
      </c>
      <c r="F138" s="259"/>
      <c r="G138" s="188" t="s">
        <v>964</v>
      </c>
      <c r="H138" s="188"/>
      <c r="I138" s="188"/>
      <c r="J138" s="189">
        <v>0</v>
      </c>
      <c r="K138" s="189">
        <v>50000</v>
      </c>
      <c r="L138" s="189">
        <v>0</v>
      </c>
    </row>
    <row r="139" spans="1:13" x14ac:dyDescent="0.2">
      <c r="A139" s="261" t="s">
        <v>967</v>
      </c>
      <c r="B139" s="262"/>
      <c r="C139" s="262"/>
      <c r="D139" s="263"/>
      <c r="E139" s="263"/>
      <c r="F139" s="264"/>
      <c r="G139" s="264"/>
      <c r="H139" s="264"/>
      <c r="I139" s="264"/>
      <c r="J139" s="265">
        <f>SUM(J5+J85+J99+J133)</f>
        <v>15893764.339999996</v>
      </c>
      <c r="K139" s="265">
        <f>SUM(K5+K85+K99+K133)</f>
        <v>39103963.939999998</v>
      </c>
      <c r="L139" s="265">
        <f>SUM(L5+L85+L99+L133)</f>
        <v>26675103.539999995</v>
      </c>
      <c r="M139" s="191"/>
    </row>
    <row r="140" spans="1:13" x14ac:dyDescent="0.2">
      <c r="A140" s="510" t="s">
        <v>1144</v>
      </c>
      <c r="B140" s="510"/>
      <c r="C140" s="510"/>
      <c r="D140" s="510"/>
      <c r="E140" s="510"/>
      <c r="F140" s="510"/>
      <c r="G140" s="510"/>
      <c r="H140" s="510"/>
      <c r="I140" s="510"/>
      <c r="J140" s="510"/>
      <c r="K140" s="510"/>
      <c r="L140" s="510"/>
    </row>
    <row r="141" spans="1:13" x14ac:dyDescent="0.2">
      <c r="A141" s="266" t="s">
        <v>1017</v>
      </c>
      <c r="B141" s="267"/>
      <c r="C141" s="267"/>
      <c r="D141" s="267"/>
      <c r="E141" s="267"/>
      <c r="F141" s="268"/>
      <c r="G141" s="268"/>
      <c r="H141" s="268"/>
      <c r="I141" s="269"/>
      <c r="J141" s="269"/>
    </row>
    <row r="142" spans="1:13" x14ac:dyDescent="0.2">
      <c r="A142" s="482" t="s">
        <v>1023</v>
      </c>
      <c r="B142" s="267"/>
      <c r="C142" s="267"/>
      <c r="D142" s="267"/>
      <c r="E142" s="267"/>
      <c r="F142" s="267" t="s">
        <v>968</v>
      </c>
      <c r="G142" s="268"/>
      <c r="H142" s="268"/>
      <c r="I142" s="271"/>
      <c r="J142" s="271"/>
    </row>
    <row r="143" spans="1:13" x14ac:dyDescent="0.2">
      <c r="A143" s="482" t="s">
        <v>1024</v>
      </c>
      <c r="B143" s="267"/>
      <c r="C143" s="267"/>
      <c r="D143" s="267"/>
      <c r="E143" s="267"/>
      <c r="F143" s="267" t="s">
        <v>969</v>
      </c>
      <c r="G143" s="268"/>
      <c r="H143" s="268"/>
      <c r="I143" s="269"/>
      <c r="J143" s="269"/>
    </row>
    <row r="144" spans="1:13" ht="15" x14ac:dyDescent="0.25">
      <c r="A144" s="270" t="s">
        <v>1147</v>
      </c>
      <c r="B144" s="267"/>
      <c r="C144" s="267"/>
      <c r="D144" s="267"/>
      <c r="E144" s="267"/>
      <c r="F144" s="272"/>
      <c r="G144" s="268"/>
      <c r="H144" s="268"/>
      <c r="I144" s="273"/>
      <c r="J144" s="273"/>
    </row>
  </sheetData>
  <sheetProtection selectLockedCells="1" selectUnlockedCells="1"/>
  <mergeCells count="1">
    <mergeCell ref="A140:L140"/>
  </mergeCells>
  <pageMargins left="0.25" right="0.25" top="0.75" bottom="0.75" header="0.3" footer="0.3"/>
  <pageSetup paperSize="9" scale="78" firstPageNumber="0" fitToHeight="0" orientation="landscape" verticalDpi="300" r:id="rId1"/>
  <headerFooter alignWithMargins="0">
    <oddFooter>&amp;CStranica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13" workbookViewId="0">
      <selection activeCell="E4" sqref="E4"/>
    </sheetView>
  </sheetViews>
  <sheetFormatPr defaultRowHeight="12.75" x14ac:dyDescent="0.2"/>
  <cols>
    <col min="1" max="1" width="18.28515625" customWidth="1"/>
    <col min="2" max="2" width="19.7109375" customWidth="1"/>
    <col min="3" max="3" width="8.7109375" bestFit="1" customWidth="1"/>
    <col min="4" max="4" width="12.140625" customWidth="1"/>
    <col min="5" max="5" width="15.7109375" customWidth="1"/>
    <col min="6" max="6" width="14.140625" customWidth="1"/>
    <col min="7" max="7" width="27.7109375" customWidth="1"/>
  </cols>
  <sheetData>
    <row r="1" spans="1:6" ht="15" x14ac:dyDescent="0.25">
      <c r="A1" s="483" t="s">
        <v>1025</v>
      </c>
      <c r="B1" s="484"/>
      <c r="C1" s="484"/>
      <c r="D1" s="484"/>
      <c r="E1" s="484"/>
      <c r="F1" s="484"/>
    </row>
    <row r="2" spans="1:6" ht="15" x14ac:dyDescent="0.25">
      <c r="A2" s="485" t="s">
        <v>1140</v>
      </c>
      <c r="B2" s="484"/>
      <c r="C2" s="484"/>
      <c r="D2" s="484"/>
      <c r="E2" s="484"/>
      <c r="F2" s="484"/>
    </row>
    <row r="3" spans="1:6" ht="15" x14ac:dyDescent="0.25">
      <c r="A3" s="486"/>
      <c r="B3" s="484"/>
      <c r="C3" s="484"/>
      <c r="D3" s="484"/>
      <c r="E3" s="484"/>
      <c r="F3" s="484"/>
    </row>
    <row r="4" spans="1:6" ht="15" x14ac:dyDescent="0.25">
      <c r="A4" s="486" t="s">
        <v>1141</v>
      </c>
      <c r="B4" s="484"/>
      <c r="C4" s="484"/>
      <c r="D4" s="484"/>
      <c r="E4" s="484"/>
      <c r="F4" s="484"/>
    </row>
    <row r="5" spans="1:6" ht="15" x14ac:dyDescent="0.25">
      <c r="A5" s="486"/>
      <c r="B5" s="484"/>
      <c r="C5" s="484"/>
      <c r="D5" s="484"/>
      <c r="E5" s="484"/>
      <c r="F5" s="484"/>
    </row>
    <row r="6" spans="1:6" ht="15.75" x14ac:dyDescent="0.25">
      <c r="A6" s="487" t="s">
        <v>1136</v>
      </c>
      <c r="B6" s="487"/>
      <c r="C6" s="2"/>
      <c r="D6" s="488"/>
      <c r="E6" s="2"/>
      <c r="F6" s="2"/>
    </row>
    <row r="7" spans="1:6" ht="15.75" x14ac:dyDescent="0.25">
      <c r="A7" s="487"/>
      <c r="B7" s="487" t="s">
        <v>1137</v>
      </c>
      <c r="C7" s="2"/>
      <c r="D7" s="2"/>
      <c r="E7" s="2"/>
      <c r="F7" s="2"/>
    </row>
    <row r="8" spans="1:6" x14ac:dyDescent="0.2">
      <c r="A8" s="489" t="s">
        <v>1139</v>
      </c>
      <c r="B8" s="486"/>
      <c r="C8" s="486"/>
      <c r="D8" s="486"/>
      <c r="E8" s="486"/>
      <c r="F8" s="486"/>
    </row>
    <row r="9" spans="1:6" x14ac:dyDescent="0.2">
      <c r="A9" s="486" t="s">
        <v>1138</v>
      </c>
      <c r="B9" s="486"/>
      <c r="C9" s="486"/>
      <c r="D9" s="486"/>
      <c r="E9" s="486"/>
      <c r="F9" s="490"/>
    </row>
    <row r="10" spans="1:6" x14ac:dyDescent="0.2">
      <c r="A10" s="490"/>
      <c r="B10" s="490"/>
      <c r="C10" s="490"/>
      <c r="D10" s="490"/>
      <c r="E10" s="490"/>
      <c r="F10" s="490"/>
    </row>
    <row r="11" spans="1:6" ht="33.75" x14ac:dyDescent="0.2">
      <c r="A11" s="491" t="s">
        <v>1026</v>
      </c>
      <c r="B11" s="491" t="s">
        <v>1027</v>
      </c>
      <c r="C11" s="491" t="s">
        <v>1028</v>
      </c>
      <c r="D11" s="492" t="s">
        <v>1029</v>
      </c>
      <c r="E11" s="491" t="s">
        <v>1030</v>
      </c>
      <c r="F11" s="492" t="s">
        <v>1031</v>
      </c>
    </row>
    <row r="12" spans="1:6" ht="33.75" x14ac:dyDescent="0.2">
      <c r="A12" s="493" t="s">
        <v>1032</v>
      </c>
      <c r="B12" s="493" t="s">
        <v>1033</v>
      </c>
      <c r="C12" s="494">
        <v>15000</v>
      </c>
      <c r="D12" s="495" t="s">
        <v>1034</v>
      </c>
      <c r="E12" s="496" t="s">
        <v>1035</v>
      </c>
      <c r="F12" s="496" t="s">
        <v>1036</v>
      </c>
    </row>
    <row r="13" spans="1:6" ht="33.75" x14ac:dyDescent="0.2">
      <c r="A13" s="493" t="s">
        <v>1037</v>
      </c>
      <c r="B13" s="497" t="s">
        <v>1038</v>
      </c>
      <c r="C13" s="494">
        <v>5000</v>
      </c>
      <c r="D13" s="495" t="s">
        <v>1039</v>
      </c>
      <c r="E13" s="496" t="s">
        <v>1040</v>
      </c>
      <c r="F13" s="496" t="s">
        <v>1041</v>
      </c>
    </row>
    <row r="14" spans="1:6" ht="33.75" x14ac:dyDescent="0.2">
      <c r="A14" s="493" t="s">
        <v>1042</v>
      </c>
      <c r="B14" s="497" t="s">
        <v>1038</v>
      </c>
      <c r="C14" s="494">
        <v>5000</v>
      </c>
      <c r="D14" s="495" t="s">
        <v>1043</v>
      </c>
      <c r="E14" s="496" t="s">
        <v>1035</v>
      </c>
      <c r="F14" s="496" t="s">
        <v>1044</v>
      </c>
    </row>
    <row r="15" spans="1:6" ht="33.75" x14ac:dyDescent="0.2">
      <c r="A15" s="493" t="s">
        <v>1045</v>
      </c>
      <c r="B15" s="493" t="s">
        <v>1046</v>
      </c>
      <c r="C15" s="494">
        <v>1000</v>
      </c>
      <c r="D15" s="495" t="s">
        <v>1047</v>
      </c>
      <c r="E15" s="496" t="s">
        <v>1035</v>
      </c>
      <c r="F15" s="496" t="s">
        <v>1048</v>
      </c>
    </row>
    <row r="16" spans="1:6" ht="33.75" x14ac:dyDescent="0.2">
      <c r="A16" s="493" t="s">
        <v>1049</v>
      </c>
      <c r="B16" s="497" t="s">
        <v>1038</v>
      </c>
      <c r="C16" s="494">
        <v>3000</v>
      </c>
      <c r="D16" s="495" t="s">
        <v>1050</v>
      </c>
      <c r="E16" s="496" t="s">
        <v>1035</v>
      </c>
      <c r="F16" s="496" t="s">
        <v>1051</v>
      </c>
    </row>
    <row r="17" spans="1:6" ht="33.75" x14ac:dyDescent="0.2">
      <c r="A17" s="493" t="s">
        <v>1052</v>
      </c>
      <c r="B17" s="497" t="s">
        <v>1053</v>
      </c>
      <c r="C17" s="494">
        <v>2091.8000000000002</v>
      </c>
      <c r="D17" s="495" t="s">
        <v>1043</v>
      </c>
      <c r="E17" s="496" t="s">
        <v>1054</v>
      </c>
      <c r="F17" s="496" t="s">
        <v>1055</v>
      </c>
    </row>
    <row r="18" spans="1:6" ht="33.75" x14ac:dyDescent="0.2">
      <c r="A18" s="493" t="s">
        <v>1056</v>
      </c>
      <c r="B18" s="497" t="s">
        <v>1038</v>
      </c>
      <c r="C18" s="494">
        <v>5000</v>
      </c>
      <c r="D18" s="495" t="s">
        <v>1057</v>
      </c>
      <c r="E18" s="496" t="s">
        <v>1035</v>
      </c>
      <c r="F18" s="496" t="s">
        <v>1058</v>
      </c>
    </row>
    <row r="19" spans="1:6" ht="33.75" x14ac:dyDescent="0.2">
      <c r="A19" s="493" t="s">
        <v>1059</v>
      </c>
      <c r="B19" s="493" t="s">
        <v>1060</v>
      </c>
      <c r="C19" s="494">
        <v>1992</v>
      </c>
      <c r="D19" s="495" t="s">
        <v>1061</v>
      </c>
      <c r="E19" s="496" t="s">
        <v>1054</v>
      </c>
      <c r="F19" s="496" t="s">
        <v>1062</v>
      </c>
    </row>
    <row r="20" spans="1:6" ht="33.75" x14ac:dyDescent="0.2">
      <c r="A20" s="493" t="s">
        <v>1063</v>
      </c>
      <c r="B20" s="497" t="s">
        <v>1064</v>
      </c>
      <c r="C20" s="494">
        <v>10000</v>
      </c>
      <c r="D20" s="495" t="s">
        <v>1065</v>
      </c>
      <c r="E20" s="496" t="s">
        <v>1035</v>
      </c>
      <c r="F20" s="496" t="s">
        <v>1066</v>
      </c>
    </row>
    <row r="21" spans="1:6" ht="22.5" x14ac:dyDescent="0.2">
      <c r="A21" s="493" t="s">
        <v>1067</v>
      </c>
      <c r="B21" s="497" t="s">
        <v>1068</v>
      </c>
      <c r="C21" s="494">
        <v>10000</v>
      </c>
      <c r="D21" s="495" t="s">
        <v>1069</v>
      </c>
      <c r="E21" s="496" t="s">
        <v>1035</v>
      </c>
      <c r="F21" s="496" t="s">
        <v>1070</v>
      </c>
    </row>
    <row r="22" spans="1:6" ht="33.75" x14ac:dyDescent="0.2">
      <c r="A22" s="493" t="s">
        <v>1071</v>
      </c>
      <c r="B22" s="497" t="s">
        <v>1072</v>
      </c>
      <c r="C22" s="494">
        <v>41000</v>
      </c>
      <c r="D22" s="495" t="s">
        <v>1073</v>
      </c>
      <c r="E22" s="496" t="s">
        <v>1035</v>
      </c>
      <c r="F22" s="496" t="s">
        <v>1074</v>
      </c>
    </row>
    <row r="23" spans="1:6" ht="33.75" x14ac:dyDescent="0.2">
      <c r="A23" s="493" t="s">
        <v>1075</v>
      </c>
      <c r="B23" s="493" t="s">
        <v>1076</v>
      </c>
      <c r="C23" s="494">
        <v>2000</v>
      </c>
      <c r="D23" s="495" t="s">
        <v>1077</v>
      </c>
      <c r="E23" s="496" t="s">
        <v>1035</v>
      </c>
      <c r="F23" s="496" t="s">
        <v>1078</v>
      </c>
    </row>
    <row r="24" spans="1:6" ht="22.5" x14ac:dyDescent="0.2">
      <c r="A24" s="497" t="s">
        <v>1079</v>
      </c>
      <c r="B24" s="497" t="s">
        <v>1064</v>
      </c>
      <c r="C24" s="494">
        <v>3000</v>
      </c>
      <c r="D24" s="495" t="s">
        <v>1080</v>
      </c>
      <c r="E24" s="496" t="s">
        <v>1035</v>
      </c>
      <c r="F24" s="496" t="s">
        <v>1081</v>
      </c>
    </row>
    <row r="25" spans="1:6" ht="33.75" x14ac:dyDescent="0.2">
      <c r="A25" s="493" t="s">
        <v>1049</v>
      </c>
      <c r="B25" s="497" t="s">
        <v>1038</v>
      </c>
      <c r="C25" s="494">
        <v>2000</v>
      </c>
      <c r="D25" s="495" t="s">
        <v>1082</v>
      </c>
      <c r="E25" s="496" t="s">
        <v>1035</v>
      </c>
      <c r="F25" s="496" t="s">
        <v>1083</v>
      </c>
    </row>
    <row r="26" spans="1:6" ht="22.5" x14ac:dyDescent="0.2">
      <c r="A26" s="493" t="s">
        <v>1084</v>
      </c>
      <c r="B26" s="497" t="s">
        <v>1085</v>
      </c>
      <c r="C26" s="494">
        <v>3000</v>
      </c>
      <c r="D26" s="495" t="s">
        <v>1086</v>
      </c>
      <c r="E26" s="496" t="s">
        <v>1035</v>
      </c>
      <c r="F26" s="496" t="s">
        <v>1087</v>
      </c>
    </row>
    <row r="27" spans="1:6" ht="22.5" x14ac:dyDescent="0.2">
      <c r="A27" s="493" t="s">
        <v>1059</v>
      </c>
      <c r="B27" s="493" t="s">
        <v>1088</v>
      </c>
      <c r="C27" s="494">
        <v>3718.75</v>
      </c>
      <c r="D27" s="495" t="s">
        <v>1089</v>
      </c>
      <c r="E27" s="496" t="s">
        <v>1090</v>
      </c>
      <c r="F27" s="496" t="s">
        <v>1091</v>
      </c>
    </row>
    <row r="28" spans="1:6" ht="22.5" x14ac:dyDescent="0.2">
      <c r="A28" s="493" t="s">
        <v>1092</v>
      </c>
      <c r="B28" s="497" t="s">
        <v>1038</v>
      </c>
      <c r="C28" s="494">
        <v>3000</v>
      </c>
      <c r="D28" s="495" t="s">
        <v>1089</v>
      </c>
      <c r="E28" s="496" t="s">
        <v>1035</v>
      </c>
      <c r="F28" s="496" t="s">
        <v>1093</v>
      </c>
    </row>
    <row r="29" spans="1:6" ht="45" x14ac:dyDescent="0.2">
      <c r="A29" s="493" t="s">
        <v>1094</v>
      </c>
      <c r="B29" s="493" t="s">
        <v>1095</v>
      </c>
      <c r="C29" s="494">
        <v>2000</v>
      </c>
      <c r="D29" s="495" t="s">
        <v>1096</v>
      </c>
      <c r="E29" s="496" t="s">
        <v>1035</v>
      </c>
      <c r="F29" s="496" t="s">
        <v>1097</v>
      </c>
    </row>
    <row r="30" spans="1:6" ht="33.75" x14ac:dyDescent="0.2">
      <c r="A30" s="497" t="s">
        <v>1098</v>
      </c>
      <c r="B30" s="493" t="s">
        <v>1099</v>
      </c>
      <c r="C30" s="494">
        <v>3000</v>
      </c>
      <c r="D30" s="495" t="s">
        <v>1100</v>
      </c>
      <c r="E30" s="496" t="s">
        <v>1035</v>
      </c>
      <c r="F30" s="496" t="s">
        <v>1101</v>
      </c>
    </row>
    <row r="31" spans="1:6" ht="22.5" x14ac:dyDescent="0.2">
      <c r="A31" s="493" t="s">
        <v>1059</v>
      </c>
      <c r="B31" s="493" t="s">
        <v>1102</v>
      </c>
      <c r="C31" s="494">
        <v>1974.5</v>
      </c>
      <c r="D31" s="495" t="s">
        <v>1103</v>
      </c>
      <c r="E31" s="496" t="s">
        <v>1054</v>
      </c>
      <c r="F31" s="496" t="s">
        <v>1104</v>
      </c>
    </row>
    <row r="32" spans="1:6" ht="22.5" x14ac:dyDescent="0.2">
      <c r="A32" s="493" t="s">
        <v>1105</v>
      </c>
      <c r="B32" s="493" t="s">
        <v>1106</v>
      </c>
      <c r="C32" s="494">
        <v>15000</v>
      </c>
      <c r="D32" s="498" t="s">
        <v>1107</v>
      </c>
      <c r="E32" s="496" t="s">
        <v>1035</v>
      </c>
      <c r="F32" s="496" t="s">
        <v>1108</v>
      </c>
    </row>
    <row r="33" spans="1:6" ht="33.75" x14ac:dyDescent="0.2">
      <c r="A33" s="493" t="s">
        <v>1109</v>
      </c>
      <c r="B33" s="493" t="s">
        <v>1110</v>
      </c>
      <c r="C33" s="494">
        <v>2500</v>
      </c>
      <c r="D33" s="498" t="s">
        <v>1111</v>
      </c>
      <c r="E33" s="496" t="s">
        <v>1035</v>
      </c>
      <c r="F33" s="496" t="s">
        <v>1112</v>
      </c>
    </row>
    <row r="34" spans="1:6" ht="22.5" x14ac:dyDescent="0.2">
      <c r="A34" s="493" t="s">
        <v>1113</v>
      </c>
      <c r="B34" s="493" t="s">
        <v>1114</v>
      </c>
      <c r="C34" s="494">
        <v>10000</v>
      </c>
      <c r="D34" s="495" t="s">
        <v>1115</v>
      </c>
      <c r="E34" s="496" t="s">
        <v>1035</v>
      </c>
      <c r="F34" s="496" t="s">
        <v>1116</v>
      </c>
    </row>
    <row r="35" spans="1:6" ht="33.75" x14ac:dyDescent="0.2">
      <c r="A35" s="493" t="s">
        <v>1117</v>
      </c>
      <c r="B35" s="493" t="s">
        <v>1118</v>
      </c>
      <c r="C35" s="494">
        <v>3748.43</v>
      </c>
      <c r="D35" s="495" t="s">
        <v>1119</v>
      </c>
      <c r="E35" s="496" t="s">
        <v>1090</v>
      </c>
      <c r="F35" s="496" t="s">
        <v>1120</v>
      </c>
    </row>
    <row r="36" spans="1:6" ht="22.5" x14ac:dyDescent="0.2">
      <c r="A36" s="493" t="s">
        <v>1121</v>
      </c>
      <c r="B36" s="493" t="s">
        <v>1122</v>
      </c>
      <c r="C36" s="494">
        <v>1000</v>
      </c>
      <c r="D36" s="495" t="s">
        <v>1123</v>
      </c>
      <c r="E36" s="496" t="s">
        <v>1035</v>
      </c>
      <c r="F36" s="496" t="s">
        <v>1124</v>
      </c>
    </row>
    <row r="37" spans="1:6" ht="22.5" x14ac:dyDescent="0.2">
      <c r="A37" s="493" t="s">
        <v>1125</v>
      </c>
      <c r="B37" s="493" t="s">
        <v>1126</v>
      </c>
      <c r="C37" s="494">
        <v>3000</v>
      </c>
      <c r="D37" s="495" t="s">
        <v>1127</v>
      </c>
      <c r="E37" s="496" t="s">
        <v>1035</v>
      </c>
      <c r="F37" s="496" t="s">
        <v>1128</v>
      </c>
    </row>
    <row r="38" spans="1:6" ht="22.5" x14ac:dyDescent="0.2">
      <c r="A38" s="497" t="s">
        <v>1129</v>
      </c>
      <c r="B38" s="493" t="s">
        <v>1130</v>
      </c>
      <c r="C38" s="494">
        <v>500</v>
      </c>
      <c r="D38" s="498" t="s">
        <v>1131</v>
      </c>
      <c r="E38" s="496" t="s">
        <v>1035</v>
      </c>
      <c r="F38" s="496" t="s">
        <v>1132</v>
      </c>
    </row>
    <row r="39" spans="1:6" x14ac:dyDescent="0.2">
      <c r="A39" s="499"/>
      <c r="B39" s="499"/>
      <c r="C39" s="499"/>
      <c r="D39" s="499"/>
      <c r="E39" s="499"/>
      <c r="F39" s="490"/>
    </row>
    <row r="40" spans="1:6" x14ac:dyDescent="0.2">
      <c r="A40" s="490"/>
      <c r="B40" s="500" t="s">
        <v>1133</v>
      </c>
      <c r="C40" s="501">
        <f>SUM(C12:C38)</f>
        <v>158525.47999999998</v>
      </c>
      <c r="D40" s="490"/>
      <c r="E40" s="502"/>
      <c r="F40" s="490"/>
    </row>
    <row r="41" spans="1:6" x14ac:dyDescent="0.2">
      <c r="A41" s="490"/>
      <c r="B41" s="490"/>
      <c r="C41" s="503"/>
      <c r="D41" s="490"/>
      <c r="E41" s="490"/>
      <c r="F41" s="490"/>
    </row>
    <row r="42" spans="1:6" x14ac:dyDescent="0.2">
      <c r="A42" s="490"/>
      <c r="B42" s="490"/>
      <c r="C42" s="503"/>
      <c r="D42" s="490"/>
      <c r="E42" s="504" t="s">
        <v>1134</v>
      </c>
      <c r="F42" s="490"/>
    </row>
    <row r="43" spans="1:6" ht="15.75" x14ac:dyDescent="0.25">
      <c r="A43" s="490"/>
      <c r="B43" s="490"/>
      <c r="C43" s="503"/>
      <c r="D43" s="490"/>
      <c r="E43" s="505"/>
      <c r="F43" s="490"/>
    </row>
    <row r="44" spans="1:6" x14ac:dyDescent="0.2">
      <c r="A44" s="490"/>
      <c r="B44" s="490"/>
      <c r="C44" s="499"/>
      <c r="D44" s="506"/>
      <c r="E44" s="504" t="s">
        <v>1135</v>
      </c>
      <c r="F44" s="490"/>
    </row>
  </sheetData>
  <pageMargins left="0.70866141732283472" right="0.7086614173228347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3</vt:i4>
      </vt:variant>
    </vt:vector>
  </HeadingPairs>
  <TitlesOfParts>
    <vt:vector size="11" baseType="lpstr">
      <vt:lpstr>1. RAČUN PRIH. I RASH.  (3)</vt:lpstr>
      <vt:lpstr>2. OPĆI PO EKONOMSKOJ</vt:lpstr>
      <vt:lpstr>3. OPĆI PO IZVORIMA PRAVO</vt:lpstr>
      <vt:lpstr>4. FUNKCIJ. I ORGAN (2)</vt:lpstr>
      <vt:lpstr>5. ZADUŽIVANJE</vt:lpstr>
      <vt:lpstr>6. POSEBNI  PROGRAMI</vt:lpstr>
      <vt:lpstr>7.PLAN RAZV. PROJEKATA  </vt:lpstr>
      <vt:lpstr>8. PRIČUVA</vt:lpstr>
      <vt:lpstr>'2. OPĆI PO EKONOMSKOJ'!Ispis_naslova</vt:lpstr>
      <vt:lpstr>'6. POSEBNI  PROGRAMI'!Ispis_naslova</vt:lpstr>
      <vt:lpstr>'7.PLAN RAZV. PROJEKATA  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Ivana Pleić</cp:lastModifiedBy>
  <cp:lastPrinted>2018-05-07T08:13:42Z</cp:lastPrinted>
  <dcterms:created xsi:type="dcterms:W3CDTF">2018-04-04T06:14:50Z</dcterms:created>
  <dcterms:modified xsi:type="dcterms:W3CDTF">2018-08-13T11:48:34Z</dcterms:modified>
</cp:coreProperties>
</file>