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makarskahr-my.sharepoint.com/personal/tonci_batinic_makarska_hr/Documents/Radna površina/GLASNIK BR. 25/"/>
    </mc:Choice>
  </mc:AlternateContent>
  <xr:revisionPtr revIDLastSave="72" documentId="8_{310A9915-D774-434A-AA73-0C6783EAA703}" xr6:coauthVersionLast="47" xr6:coauthVersionMax="47" xr10:uidLastSave="{8EAA0748-4D30-4A76-A8F0-D99BFA85B04D}"/>
  <bookViews>
    <workbookView xWindow="-120" yWindow="-120" windowWidth="29040" windowHeight="15840" tabRatio="498" firstSheet="1" activeTab="5" xr2:uid="{00000000-000D-0000-FFFF-FFFF00000000}"/>
  </bookViews>
  <sheets>
    <sheet name="GRAĐENJE" sheetId="11" r:id="rId1"/>
    <sheet name="KAPITALNI" sheetId="9" r:id="rId2"/>
    <sheet name="ODRŽAVANJE" sheetId="5" r:id="rId3"/>
    <sheet name="SANACIJA ADAPTACIJA" sheetId="6" r:id="rId4"/>
    <sheet name="SPOMENICKA BASTINA" sheetId="7" r:id="rId5"/>
    <sheet name="ZBRINAVANJE OTPADA" sheetId="8" r:id="rId6"/>
  </sheets>
  <definedNames>
    <definedName name="_xlnm.Print_Area" localSheetId="0">GRAĐENJE!$A$1:$G$211</definedName>
    <definedName name="_xlnm.Print_Area" localSheetId="1">KAPITALNI!$A$1:$G$73</definedName>
    <definedName name="_xlnm.Print_Area" localSheetId="2">ODRŽAVANJE!$A$1:$F$119</definedName>
    <definedName name="_xlnm.Print_Area" localSheetId="3">'SANACIJA ADAPTACIJA'!$A$1:$G$46</definedName>
    <definedName name="_xlnm.Print_Area" localSheetId="4">'SPOMENICKA BASTINA'!$A$1:$G$33</definedName>
    <definedName name="_xlnm.Print_Area" localSheetId="5">'ZBRINAVANJE OTPADA'!$A$1:$G$33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8" i="5" l="1"/>
  <c r="F108" i="5"/>
  <c r="D108" i="5"/>
  <c r="E107" i="5"/>
  <c r="F107" i="5"/>
  <c r="D107" i="5"/>
  <c r="E106" i="5"/>
  <c r="F106" i="5"/>
  <c r="D106" i="5"/>
  <c r="D109" i="5" s="1"/>
  <c r="E105" i="5"/>
  <c r="F105" i="5"/>
  <c r="D105" i="5"/>
  <c r="E104" i="5"/>
  <c r="F104" i="5"/>
  <c r="D104" i="5"/>
  <c r="E103" i="5"/>
  <c r="F103" i="5"/>
  <c r="D103" i="5"/>
  <c r="F200" i="11"/>
  <c r="G200" i="11"/>
  <c r="E200" i="11"/>
  <c r="F199" i="11"/>
  <c r="G199" i="11"/>
  <c r="E199" i="11"/>
  <c r="F198" i="11"/>
  <c r="G198" i="11"/>
  <c r="E198" i="11"/>
  <c r="F197" i="11"/>
  <c r="G197" i="11"/>
  <c r="E197" i="11"/>
  <c r="F196" i="11"/>
  <c r="G196" i="11"/>
  <c r="E196" i="11"/>
  <c r="G195" i="11"/>
  <c r="F195" i="11"/>
  <c r="F201" i="11" s="1"/>
  <c r="E195" i="11"/>
  <c r="E194" i="11"/>
  <c r="F64" i="9"/>
  <c r="G64" i="9"/>
  <c r="E64" i="9"/>
  <c r="E22" i="9"/>
  <c r="F38" i="6"/>
  <c r="G38" i="6"/>
  <c r="E38" i="6"/>
  <c r="F24" i="7"/>
  <c r="G24" i="7"/>
  <c r="E24" i="7"/>
  <c r="F24" i="8"/>
  <c r="G24" i="8"/>
  <c r="F23" i="8"/>
  <c r="G23" i="8"/>
  <c r="F22" i="8"/>
  <c r="F25" i="8" s="1"/>
  <c r="G22" i="8"/>
  <c r="G25" i="8" s="1"/>
  <c r="E24" i="8"/>
  <c r="E23" i="8"/>
  <c r="E22" i="8"/>
  <c r="E25" i="8" s="1"/>
  <c r="G23" i="7"/>
  <c r="F23" i="7"/>
  <c r="E23" i="7"/>
  <c r="F22" i="7"/>
  <c r="G22" i="7"/>
  <c r="E22" i="7"/>
  <c r="G21" i="7"/>
  <c r="F21" i="7"/>
  <c r="E21" i="7"/>
  <c r="G37" i="6"/>
  <c r="G36" i="6"/>
  <c r="G34" i="6"/>
  <c r="G33" i="6"/>
  <c r="F37" i="6"/>
  <c r="F36" i="6"/>
  <c r="F35" i="6"/>
  <c r="F34" i="6"/>
  <c r="F33" i="6"/>
  <c r="E33" i="6"/>
  <c r="E37" i="6"/>
  <c r="E36" i="6"/>
  <c r="E34" i="6"/>
  <c r="G62" i="9"/>
  <c r="F62" i="9"/>
  <c r="E62" i="9"/>
  <c r="G61" i="9"/>
  <c r="F61" i="9"/>
  <c r="E61" i="9"/>
  <c r="G60" i="9"/>
  <c r="E60" i="9"/>
  <c r="F60" i="9"/>
  <c r="G58" i="9"/>
  <c r="F58" i="9"/>
  <c r="E58" i="9"/>
  <c r="G57" i="9"/>
  <c r="F57" i="9"/>
  <c r="E57" i="9"/>
  <c r="G56" i="9"/>
  <c r="F56" i="9"/>
  <c r="E56" i="9"/>
  <c r="G55" i="9"/>
  <c r="F55" i="9"/>
  <c r="E55" i="9"/>
  <c r="G54" i="9"/>
  <c r="F54" i="9"/>
  <c r="E54" i="9"/>
  <c r="E27" i="9"/>
  <c r="E45" i="9" s="1"/>
  <c r="F66" i="11"/>
  <c r="F171" i="11" s="1"/>
  <c r="F152" i="11"/>
  <c r="G34" i="11"/>
  <c r="F34" i="11"/>
  <c r="E34" i="11"/>
  <c r="G201" i="11" l="1"/>
  <c r="F109" i="5"/>
  <c r="E109" i="5"/>
  <c r="E201" i="11"/>
  <c r="E35" i="5"/>
  <c r="D35" i="5"/>
  <c r="E30" i="6"/>
  <c r="E19" i="8"/>
  <c r="F86" i="5"/>
  <c r="E86" i="5"/>
  <c r="D86" i="5"/>
  <c r="E81" i="5"/>
  <c r="F81" i="5"/>
  <c r="D81" i="5"/>
  <c r="F70" i="5"/>
  <c r="E70" i="5"/>
  <c r="D70" i="5"/>
  <c r="F63" i="5"/>
  <c r="E63" i="5"/>
  <c r="D63" i="5"/>
  <c r="F58" i="5"/>
  <c r="E58" i="5"/>
  <c r="D58" i="5"/>
  <c r="F51" i="5"/>
  <c r="E51" i="5"/>
  <c r="D51" i="5"/>
  <c r="F43" i="5"/>
  <c r="E43" i="5"/>
  <c r="D43" i="5"/>
  <c r="F35" i="5"/>
  <c r="F21" i="5"/>
  <c r="E21" i="5"/>
  <c r="D21" i="5"/>
  <c r="F9" i="5"/>
  <c r="E9" i="5"/>
  <c r="D9" i="5"/>
  <c r="D90" i="5" s="1"/>
  <c r="E66" i="11"/>
  <c r="E171" i="11" s="1"/>
  <c r="G78" i="11"/>
  <c r="G173" i="11" s="1"/>
  <c r="G163" i="11"/>
  <c r="G188" i="11" s="1"/>
  <c r="G187" i="11" s="1"/>
  <c r="F163" i="11"/>
  <c r="F188" i="11" s="1"/>
  <c r="F187" i="11" s="1"/>
  <c r="E163" i="11"/>
  <c r="E188" i="11" s="1"/>
  <c r="E187" i="11" s="1"/>
  <c r="G157" i="11"/>
  <c r="G186" i="11" s="1"/>
  <c r="F157" i="11"/>
  <c r="F186" i="11" s="1"/>
  <c r="E157" i="11"/>
  <c r="E186" i="11" s="1"/>
  <c r="E152" i="11"/>
  <c r="E185" i="11" s="1"/>
  <c r="G152" i="11"/>
  <c r="G185" i="11" s="1"/>
  <c r="F154" i="11"/>
  <c r="F185" i="11"/>
  <c r="G147" i="11"/>
  <c r="G184" i="11" s="1"/>
  <c r="F147" i="11"/>
  <c r="F184" i="11" s="1"/>
  <c r="E147" i="11"/>
  <c r="E184" i="11" s="1"/>
  <c r="G142" i="11"/>
  <c r="G183" i="11" s="1"/>
  <c r="F142" i="11"/>
  <c r="F183" i="11" s="1"/>
  <c r="E142" i="11"/>
  <c r="E183" i="11" s="1"/>
  <c r="G126" i="11"/>
  <c r="G181" i="11" s="1"/>
  <c r="F126" i="11"/>
  <c r="F181" i="11" s="1"/>
  <c r="E126" i="11"/>
  <c r="E181" i="11" s="1"/>
  <c r="G117" i="11"/>
  <c r="G180" i="11" s="1"/>
  <c r="F117" i="11"/>
  <c r="F180" i="11" s="1"/>
  <c r="F179" i="11" s="1"/>
  <c r="E117" i="11"/>
  <c r="E180" i="11" s="1"/>
  <c r="G111" i="11"/>
  <c r="G178" i="11" s="1"/>
  <c r="F111" i="11"/>
  <c r="F178" i="11" s="1"/>
  <c r="E111" i="11"/>
  <c r="E178" i="11" s="1"/>
  <c r="E102" i="11"/>
  <c r="E177" i="11" s="1"/>
  <c r="G102" i="11"/>
  <c r="G177" i="11" s="1"/>
  <c r="F102" i="11"/>
  <c r="F177" i="11" s="1"/>
  <c r="G95" i="11"/>
  <c r="G176" i="11" s="1"/>
  <c r="F95" i="11"/>
  <c r="F176" i="11" s="1"/>
  <c r="E95" i="11"/>
  <c r="E176" i="11" s="1"/>
  <c r="G84" i="11"/>
  <c r="G174" i="11" s="1"/>
  <c r="F84" i="11"/>
  <c r="F174" i="11" s="1"/>
  <c r="E84" i="11"/>
  <c r="E174" i="11" s="1"/>
  <c r="F78" i="11"/>
  <c r="F173" i="11" s="1"/>
  <c r="E78" i="11"/>
  <c r="E173" i="11" s="1"/>
  <c r="G71" i="11"/>
  <c r="G172" i="11" s="1"/>
  <c r="F71" i="11"/>
  <c r="F172" i="11" s="1"/>
  <c r="E71" i="11"/>
  <c r="E172" i="11" s="1"/>
  <c r="G66" i="11"/>
  <c r="G171" i="11" s="1"/>
  <c r="G39" i="11"/>
  <c r="G170" i="11" s="1"/>
  <c r="F39" i="11"/>
  <c r="F170" i="11" s="1"/>
  <c r="E39" i="11"/>
  <c r="E170" i="11" s="1"/>
  <c r="G169" i="11"/>
  <c r="F169" i="11"/>
  <c r="E169" i="11"/>
  <c r="G15" i="11"/>
  <c r="G168" i="11" s="1"/>
  <c r="F15" i="11"/>
  <c r="F168" i="11" s="1"/>
  <c r="E15" i="11"/>
  <c r="E168" i="11" s="1"/>
  <c r="G182" i="11" l="1"/>
  <c r="E182" i="11"/>
  <c r="E167" i="11"/>
  <c r="F182" i="11"/>
  <c r="F167" i="11"/>
  <c r="G167" i="11"/>
  <c r="F99" i="5"/>
  <c r="E99" i="5"/>
  <c r="D99" i="5"/>
  <c r="D97" i="5"/>
  <c r="F96" i="5"/>
  <c r="E96" i="5"/>
  <c r="D96" i="5"/>
  <c r="F95" i="5"/>
  <c r="D93" i="5"/>
  <c r="F92" i="5"/>
  <c r="E92" i="5"/>
  <c r="D92" i="5"/>
  <c r="F91" i="5"/>
  <c r="E91" i="5"/>
  <c r="F98" i="5"/>
  <c r="E98" i="5"/>
  <c r="D98" i="5"/>
  <c r="E97" i="5"/>
  <c r="F97" i="5"/>
  <c r="E95" i="5"/>
  <c r="D95" i="5"/>
  <c r="D94" i="5"/>
  <c r="F94" i="5"/>
  <c r="E94" i="5"/>
  <c r="F93" i="5"/>
  <c r="E93" i="5"/>
  <c r="D91" i="5"/>
  <c r="G30" i="6"/>
  <c r="F30" i="6"/>
  <c r="G17" i="7"/>
  <c r="F17" i="7"/>
  <c r="E17" i="7"/>
  <c r="G19" i="8"/>
  <c r="F19" i="8"/>
  <c r="G45" i="9"/>
  <c r="F45" i="9"/>
  <c r="G22" i="9"/>
  <c r="G49" i="9" s="1"/>
  <c r="F22" i="9"/>
  <c r="F49" i="9" s="1"/>
  <c r="E49" i="9"/>
  <c r="G179" i="11"/>
  <c r="E179" i="11"/>
  <c r="G175" i="11"/>
  <c r="F175" i="11"/>
  <c r="E175" i="11"/>
  <c r="F189" i="11" l="1"/>
  <c r="D100" i="5"/>
  <c r="E189" i="11"/>
  <c r="G189" i="11"/>
  <c r="F50" i="9" l="1"/>
  <c r="G50" i="9"/>
  <c r="E50" i="9"/>
  <c r="E51" i="9" s="1"/>
  <c r="E90" i="5"/>
  <c r="E100" i="5" s="1"/>
  <c r="F51" i="9" l="1"/>
  <c r="G51" i="9"/>
  <c r="F90" i="5" l="1"/>
  <c r="F100" i="5" s="1"/>
</calcChain>
</file>

<file path=xl/sharedStrings.xml><?xml version="1.0" encoding="utf-8"?>
<sst xmlns="http://schemas.openxmlformats.org/spreadsheetml/2006/main" count="555" uniqueCount="251">
  <si>
    <t xml:space="preserve">     Izvor financiranja: komunalni doprinos</t>
  </si>
  <si>
    <t xml:space="preserve">      Izvor financiranja: komunalni doprinos</t>
  </si>
  <si>
    <t xml:space="preserve">  Izvor financiranja: komunalni doprinos</t>
  </si>
  <si>
    <t xml:space="preserve">    Izvor financiranja: komunalni doprinos</t>
  </si>
  <si>
    <t>UKUPNO</t>
  </si>
  <si>
    <t xml:space="preserve"> Izvor financiranja: komunalni doprinos</t>
  </si>
  <si>
    <t xml:space="preserve">   Izvor financiranja: komunalni doprinos</t>
  </si>
  <si>
    <t xml:space="preserve">  Izvor financiranja: naknade za zadržavanje nezakonito izgrađene zgrade u prostoru </t>
  </si>
  <si>
    <t>Izvor financiranja: komunalni doprinos</t>
  </si>
  <si>
    <t>V. JAVNA RASVJETA</t>
  </si>
  <si>
    <t>1. Temeljenje, kabliranje i postavljanje novih rasvjetnih tijela</t>
  </si>
  <si>
    <t>REKAPITULACIJA</t>
  </si>
  <si>
    <t>IZVORI FINANCIRANJA</t>
  </si>
  <si>
    <t>Prihodi od naknada za vodoopskrbu i odvodnju</t>
  </si>
  <si>
    <t>Prihodi od koncesija i koncesijskih odobrenja</t>
  </si>
  <si>
    <t>Prihodi od naknade za nezakonito izgrađene zgrade</t>
  </si>
  <si>
    <t>Prihodi od prodaje nefinancijske imovine</t>
  </si>
  <si>
    <t>Prihodi od komunalne naknade</t>
  </si>
  <si>
    <t>ZAVRŠNE ODREDBE</t>
  </si>
  <si>
    <t>PREDSJEDNICA GRADSKOG VIJEĆA</t>
  </si>
  <si>
    <t>1. Participativno buđetiranje - izgradnja</t>
  </si>
  <si>
    <t>Pomoći EU</t>
  </si>
  <si>
    <t>Na temelju članka 40. Statuta Grada Makarske (Glasnik Grada Makarske br.3/21)</t>
  </si>
  <si>
    <t>I. TEHNIČKA DOKUMENTACIJA</t>
  </si>
  <si>
    <t>1. Žičara</t>
  </si>
  <si>
    <t xml:space="preserve">   Izvor financiranja:ostali prihodi za posebna namjene</t>
  </si>
  <si>
    <t xml:space="preserve">     Izvor financiranja: koncesije i koncesijska odobrenja</t>
  </si>
  <si>
    <t>II. IZGRADNJA</t>
  </si>
  <si>
    <t>UKUPNO I. i II.</t>
  </si>
  <si>
    <t>Ostali prihodi za posebne namjene</t>
  </si>
  <si>
    <t>Prihodi od komunalnog doprinosa</t>
  </si>
  <si>
    <t>Opći prihodi i primici</t>
  </si>
  <si>
    <t>Ostale pomoći</t>
  </si>
  <si>
    <t>Vlastiti prihodi</t>
  </si>
  <si>
    <t>II. ODRŽAVANJE ČISTOĆE JAVNIH POVRŠINA</t>
  </si>
  <si>
    <t>1. Participativno buđetiranje - održavanje</t>
  </si>
  <si>
    <t xml:space="preserve">     Izvor financiranja:  komunalni doprinos</t>
  </si>
  <si>
    <t xml:space="preserve">     Izvor financiranja: ostali prihodi za posebne namjene</t>
  </si>
  <si>
    <t xml:space="preserve">     Izvor financiranja: komunalna naknada</t>
  </si>
  <si>
    <t xml:space="preserve">   Izvor financiranja: opći prihodi i primici</t>
  </si>
  <si>
    <t>Na temelju članka 40. Statuta Grada Makarske (Glasnik Grada Makarske br. 3/21)</t>
  </si>
  <si>
    <t xml:space="preserve"> 3. Revitalizacija Stare gradske jezgre Grada Makarske </t>
  </si>
  <si>
    <t xml:space="preserve">       Izvor financiranja: vlastiti prihodi</t>
  </si>
  <si>
    <t xml:space="preserve">       Izvor financiranja: spomenička renta</t>
  </si>
  <si>
    <t xml:space="preserve">  1. Sanacija objekata kulturne baštine Grada Makarske</t>
  </si>
  <si>
    <t>Sanacija objekata kulturne baštine Grada Makarske</t>
  </si>
  <si>
    <t xml:space="preserve"> Izvor financiranja: opći prihodi i primici</t>
  </si>
  <si>
    <t>3. Tekući rashodi zbrinjavanja komunalnog otpada</t>
  </si>
  <si>
    <t>2. Izobrazno-edukativna kampanja o održ.gosp.otpadom</t>
  </si>
  <si>
    <t>1. Izgradnja reciklažnog dvorišta</t>
  </si>
  <si>
    <t>Na temelju članka 40. Statuta Grada Makarske (Glasnik Grada Makarske br. 3/21) Gradsko vijeće Grada Makarske,</t>
  </si>
  <si>
    <t>4. Provedba mjera planiranih akcijskim planom-SECAP</t>
  </si>
  <si>
    <t>1. Trg ispred crkve Kraljice mira na Zelenci</t>
  </si>
  <si>
    <t xml:space="preserve">     Izvor financiranja: vlastiti prihodi</t>
  </si>
  <si>
    <t xml:space="preserve">     Izvor financiranja: opći prihodi i primici</t>
  </si>
  <si>
    <t xml:space="preserve"> Izvor financiranja: pomoći EU</t>
  </si>
  <si>
    <t>Izvor financiranja: ostale pomoći</t>
  </si>
  <si>
    <t xml:space="preserve">    Izvor financiranja: pomoći EU</t>
  </si>
  <si>
    <t>Prhodi od komunalne naknade</t>
  </si>
  <si>
    <t>Prihodi od spomeničke rente</t>
  </si>
  <si>
    <t>PROGRAM IZGRADNJE KAPITALNIH PROJEKATA za 2024.</t>
  </si>
  <si>
    <t xml:space="preserve">PROGRAM GRAĐENJA KOMUNALNE INFRASTRUKTURE ZA 2024. </t>
  </si>
  <si>
    <t>1. Prostori Grada Makarske</t>
  </si>
  <si>
    <t xml:space="preserve">Na temelju članka 40. Statuta Grada Makarske (Glasnik Grada Makarske br. 3/21) </t>
  </si>
  <si>
    <t xml:space="preserve"> Izvor financiranja:opći prihodi i primici</t>
  </si>
  <si>
    <t xml:space="preserve">    Izvor financiranja: komunalna naknada</t>
  </si>
  <si>
    <t>Izvor financiranja: opći prihodi i primici</t>
  </si>
  <si>
    <t>Izvor fiannciranja: komunalna naknada</t>
  </si>
  <si>
    <t>1. Izgradnja i rekons. Ulice Put Moče</t>
  </si>
  <si>
    <t>2. Izgradnja i rekonstrukcja ulica u Velikom Brdu</t>
  </si>
  <si>
    <t>Izvor financiranja: prihodi od prodaje nefinacijske imovine</t>
  </si>
  <si>
    <t>3. Dogradnja i rekonstrukcija Osnovne škole Oca Petra Perice</t>
  </si>
  <si>
    <t>4. Uređenje Peškere</t>
  </si>
  <si>
    <t>5. Dogradnja OŠ S. Ivičevića</t>
  </si>
  <si>
    <t>6. Rekonstrukcija tržnice s podzemnom garažom</t>
  </si>
  <si>
    <t>7. Školska sportska dvorana - Zelenka</t>
  </si>
  <si>
    <t>3. Dogradnja dječjeg vrtića Ciciban</t>
  </si>
  <si>
    <t>5. Izgradnja sunčane elektrane DV Maslina</t>
  </si>
  <si>
    <t>7. Dogradnja OŠ Stjepana Ivičevića</t>
  </si>
  <si>
    <t>8. Školska sportska dvorana - Zelenka</t>
  </si>
  <si>
    <t>3. Adaptacija i energetska obnova Ville Irena</t>
  </si>
  <si>
    <t>8. Sanacija tenis terena na GSC-u</t>
  </si>
  <si>
    <t>10. Dogradnja i rekonstrukcija Osnovne škole Oca Petra Perice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</si>
  <si>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</si>
  <si>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</si>
  <si>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Izvor financiranje: opći prihodi i primici</t>
  </si>
  <si>
    <t xml:space="preserve">    Izvor financiranja: vlastiti prihodi</t>
  </si>
  <si>
    <r>
      <t xml:space="preserve">   </t>
    </r>
    <r>
      <rPr>
        <sz val="8"/>
        <rFont val="Arial"/>
        <family val="2"/>
        <charset val="238"/>
      </rPr>
      <t>Izvor financiranja: opći prihodi i primici</t>
    </r>
  </si>
  <si>
    <r>
      <t xml:space="preserve">    </t>
    </r>
    <r>
      <rPr>
        <sz val="8"/>
        <rFont val="Arial"/>
        <family val="2"/>
        <charset val="238"/>
      </rPr>
      <t>Izvor financiranja:  opći prihodi i primici</t>
    </r>
  </si>
  <si>
    <t>Plan 2025.</t>
  </si>
  <si>
    <t>Plan 2026.</t>
  </si>
  <si>
    <t>Plan 2027.</t>
  </si>
  <si>
    <t xml:space="preserve">   Izvor financiranja: vlastiti prihodi</t>
  </si>
  <si>
    <t xml:space="preserve">   Izvor financiranja: ostale pomoći  </t>
  </si>
  <si>
    <t xml:space="preserve">   Izvor financiranja: ostale pomoći</t>
  </si>
  <si>
    <t>PROGRAM SANACIJE I ADAPTACIJE OBJEKATA ZA 2025.</t>
  </si>
  <si>
    <t>Ovaj Program sanacije i adaptacije objekata za 2025. objavit će se u Glasniku Grada Makarske, a stupa na snagu 01. siječnja 2025. godine.</t>
  </si>
  <si>
    <t>PROGRAM SANACIJE SPOMENIČKE BAŠTINE za 2025.</t>
  </si>
  <si>
    <t>PROGRAM IZGRADNJE KAPITALNIH PROJEKATA za 2025.</t>
  </si>
  <si>
    <t>Ovaj Program građenja komunalne infrastrukture za 2025. objavit će se u Glasniku Grada Makarske, a stupa na snagu 01. siječnja 2025. godine.</t>
  </si>
  <si>
    <t>PROGRAM GRAĐENJA KOMUNALNE INFRASTRUKTURE ZA 2025.</t>
  </si>
  <si>
    <t>PROGRAM ODRŽAVANJA KOMUNALNE INFRASTRUKTURE ZA 2025.</t>
  </si>
  <si>
    <t>Ovaj Program održavanja komunalne infrastrukture za 2025. objavit će se u Glasniku Grada Makarske, a stupa na snagu 01. siječnja 2025. godine.</t>
  </si>
  <si>
    <r>
      <t>I.</t>
    </r>
    <r>
      <rPr>
        <b/>
        <sz val="11"/>
        <rFont val="Arial"/>
        <family val="2"/>
        <charset val="238"/>
      </rPr>
      <t xml:space="preserve"> ODRŽAVANJE GRAĐEVINA JAVNE ODVODNJE OBORINSKIH VODA</t>
    </r>
  </si>
  <si>
    <t>III. ODRŽAVANJE JAVNIH POVRŠINA NA KOJIMA NIJE DOPUŠTEN PROMET MOTORNIM VOZILIMA</t>
  </si>
  <si>
    <t>IV. ODRŽAVANJE JAVNIH ZELENIH POVRŠINA</t>
  </si>
  <si>
    <t>V. ODRŽAVANJE NERAZVRSTANIH CESTA</t>
  </si>
  <si>
    <t>VI. ODRŽAVANJE JAVNE RASVJETE</t>
  </si>
  <si>
    <t>VII. ODRŽAVANJE GROBLJA</t>
  </si>
  <si>
    <t>VIII. ODRŽAVANJE GRAĐEVINA, UREĐAJA I PREDMETA JAVNE NAMJENE</t>
  </si>
  <si>
    <t>IX. OSTALO ODRŽAVANJE</t>
  </si>
  <si>
    <t>X. PARTICIPATIVNO BUĐETIRANJE</t>
  </si>
  <si>
    <t>PROGRAM ZBRINJAVANJA KOMUNALNOG OTPADA I ZAŠTITE OKOLIŠA ZA 2025.</t>
  </si>
  <si>
    <t>Ovaj Program sanacije spomeničke baštine za 2025. objavit će se u Glasniku Grada Makarske, a stupa na snagu 01. siječnja 2025. godine.</t>
  </si>
  <si>
    <t>Ovaj Program izgradnje kapitalnih prjoekata za 2025. objavit će se u Glasniku Grada Makarske, a stupa na snagu 01. siječnja 2025. godine.</t>
  </si>
  <si>
    <t xml:space="preserve">  2. Rekonstrukcija i sanacija lokaliteta arheoparka na sv. Petru</t>
  </si>
  <si>
    <t>I. JAVNE PROMETNE POVRŠINE NA KOJIMA NIJE DOPUŠTEN PROMET MOTORNIH VOZILA</t>
  </si>
  <si>
    <t>II. JAVNE ZELENE POVRŠINE</t>
  </si>
  <si>
    <t>1. Otkup zemljišta za nerazvrstane ceste</t>
  </si>
  <si>
    <r>
      <t xml:space="preserve">  </t>
    </r>
    <r>
      <rPr>
        <sz val="8"/>
        <color theme="1"/>
        <rFont val="Arial"/>
        <family val="2"/>
        <charset val="238"/>
      </rPr>
      <t>Izvor financiranja: komunalni doprinos</t>
    </r>
  </si>
  <si>
    <t>1. Centar za socijalne usluge</t>
  </si>
  <si>
    <t xml:space="preserve">Izvor financiranja: naknade za zadržavanje nezakonito izgrađene zgrade u prostoru </t>
  </si>
  <si>
    <t>Izgradnja prometnica u  obuhvatu UPU Batinići</t>
  </si>
  <si>
    <t>I. POSTOJEĆE GRAĐEVINE KOMUNALNE INFRASTRUKTURE KOJE ĆE SE REKONSTRUIRATI I NAČIN REKONSTRUKCIJE</t>
  </si>
  <si>
    <t>1. Izgradnja i rekonstrukcija Trga Hrpina</t>
  </si>
  <si>
    <t>2. Rekonstrukcija pješačkih ulica u staroj jezgri</t>
  </si>
  <si>
    <t>I.1. JAVNE PROMETNE POVRŠINE NA KOJIMA NIJE DOPUŠTEN PROMET MOTORNIH VOZILA</t>
  </si>
  <si>
    <t>I.2. JAVNE ZELENE POVRŠINE</t>
  </si>
  <si>
    <t>3. Rekonstrukcija pothodnika "Sljeme" na D8</t>
  </si>
  <si>
    <t xml:space="preserve">I.3. JAVNA PARKIRALIŠTA </t>
  </si>
  <si>
    <t>4. Uređenje pješačkog puta do zvjezdarnice</t>
  </si>
  <si>
    <t>1. Rekonstrukcija i uređenje javnih parkirališta</t>
  </si>
  <si>
    <t>I.4. NERAZVRSTANE CESTE</t>
  </si>
  <si>
    <t>3. Izgradnja i rekons. ostalih nerazvrst. cesta grada Makarske</t>
  </si>
  <si>
    <t>4. Rekonstrukcija Kotiške ulice</t>
  </si>
  <si>
    <t>5. Rekonstrukcija ulice Don Mihovila Pavlinovića</t>
  </si>
  <si>
    <t>6. Rekonstrukcija i sanacija mosta iznad Vatrogasnog doma</t>
  </si>
  <si>
    <t xml:space="preserve"> 7. Izgradnja i rekonstrukcija ulice Put Volicije</t>
  </si>
  <si>
    <t>8. Rekonstrukcija ulice Ruđera Boškovića</t>
  </si>
  <si>
    <t>II. GRAĐEVINE KOMUNALNE INFRASTRUKTURE KOJE ĆE SE GRADITI U UREĐENIM DIJELOVIMA GRAĐEVINSKOG PODRUČJA</t>
  </si>
  <si>
    <t>II.1. JAVNE PROMETNE POVRŠINE NA KOJIMA NIJE DOPUŠTEN PROMET MOTORNIH VOZILA</t>
  </si>
  <si>
    <t>II.2. JAVNE ZELENE POVRŠINE</t>
  </si>
  <si>
    <t>2. Parkovna površina uz južne tribine na GSC-u</t>
  </si>
  <si>
    <t>I.5. JAVNA RASVJETA</t>
  </si>
  <si>
    <t>I.6. GROBLJA</t>
  </si>
  <si>
    <t>1. Rekonstrukcija groblja u Makru</t>
  </si>
  <si>
    <t>II.3. NERAZVRSTANE CESTE</t>
  </si>
  <si>
    <t>Izgradnja prometnica u obuhvatu UPU Zelenka 2 (OS 3 i OS 6)</t>
  </si>
  <si>
    <t>10. Izgradnja i rekonstrukcija nastavka ulice Kralja P.Krešimira IV</t>
  </si>
  <si>
    <t>2. Rekonstrukcija oborinskog sustava na području Grada</t>
  </si>
  <si>
    <t>III. GRAĐEVINE KOMUNALNE INFRASTRUKTURE KOJE ĆE SE GRADITI RADI UREĐENJA NEUREĐENIH DIJELOVA GRAĐEVINSKOG PODRUČJA</t>
  </si>
  <si>
    <t>2. Spojna cesta Makar-D8</t>
  </si>
  <si>
    <t>IV.1. JAVNE PROMETNE POVRŠINE NA KOJIMA NIJE DOPUŠTEN PROMET MOTORNIH VOZILA</t>
  </si>
  <si>
    <t>3. Izgradnja pješačke staze od Croduxa do Veprica</t>
  </si>
  <si>
    <t>V. PARTICIPATIVNO BUĐETIRANJE</t>
  </si>
  <si>
    <t>IV. GRAĐEVINE KOMUNALNE INFRASTRUKTURE KOJE ĆE SE GRADITI IZVAN GRAĐEVINSKOG PODRUČJA</t>
  </si>
  <si>
    <t>V.1. PARTICIPATIVNO BUĐETIRANJE</t>
  </si>
  <si>
    <t>2. Sanacija groblja sv. Martina</t>
  </si>
  <si>
    <t>11. Rekonstrukcija Baškovoške ulice</t>
  </si>
  <si>
    <t>4. Ruža vjetrova na sv. Petru</t>
  </si>
  <si>
    <t>5. Uređenje šetnice na sv. Petru od hotela Miramare do Grotte</t>
  </si>
  <si>
    <t>I.7. GRAĐEVINE JAVNE ODVODNJE OBORINSKIH VODA</t>
  </si>
  <si>
    <r>
      <t xml:space="preserve">2. Čišćenje mora i plaža </t>
    </r>
    <r>
      <rPr>
        <sz val="8"/>
        <rFont val="Arial"/>
        <family val="2"/>
        <charset val="238"/>
      </rPr>
      <t>- podrazumijeva čišćenje podmorja i obale na području plaže «Nugal» i na području gradske luke Makarska</t>
    </r>
  </si>
  <si>
    <t xml:space="preserve"> Izvor financiranja: koncesije i koncesijska odobrenja</t>
  </si>
  <si>
    <r>
      <t xml:space="preserve">2. Utrošak vode </t>
    </r>
    <r>
      <rPr>
        <sz val="12"/>
        <rFont val="Arial"/>
        <family val="2"/>
        <charset val="238"/>
      </rPr>
      <t>-</t>
    </r>
    <r>
      <rPr>
        <sz val="8"/>
        <rFont val="Arial"/>
        <family val="2"/>
        <charset val="238"/>
      </rPr>
      <t xml:space="preserve"> podrazumijeva utjrošak vode za zalijevanje javnih zelenih površina</t>
    </r>
  </si>
  <si>
    <r>
      <t>2. Održavanje javne rasvjete - utrošak struje</t>
    </r>
    <r>
      <rPr>
        <sz val="12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- obuhvaća utrošak električne energije za javnu rasvjetu.</t>
    </r>
  </si>
  <si>
    <t>4. Ostalo (izrada elaborata,skica, fotografija, nabava sitnog inventara i sl.)</t>
  </si>
  <si>
    <t>ZBRINJAVANJE OTPADA I ZAŠTITA OKOLIŠA</t>
  </si>
  <si>
    <t>SANACIJA I ADAPTACIJA OBJEKATA</t>
  </si>
  <si>
    <t xml:space="preserve">III. JAVNA PARKIRALIŠTA </t>
  </si>
  <si>
    <t>IV. NERAZVRSTANE CESTE</t>
  </si>
  <si>
    <t>VI. GROBLJA</t>
  </si>
  <si>
    <t>VII. GRAĐEVINE JAVNE ODVODNJE OBORINSKIH VODA</t>
  </si>
  <si>
    <t>4. Energetska obnova OŠ Stjepana Ivičevića</t>
  </si>
  <si>
    <t>5. Sanacija travnjaka glavnog terena na GSC</t>
  </si>
  <si>
    <t xml:space="preserve">6. Natkrivanje zapadnih tribina stadiona na GSC </t>
  </si>
  <si>
    <t>7. Uređenje stana na Sinokoši</t>
  </si>
  <si>
    <r>
      <rPr>
        <b/>
        <sz val="12"/>
        <rFont val="Arial"/>
        <family val="2"/>
        <charset val="238"/>
      </rPr>
      <t>1. Održavanje groblja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- Održavanje groblja podrazumijeva održavanje prostora i zgrade za obavljanje ispraćaja pokojnika te uređivanje i održavanje staza i pločnika, zelenih i drugih površina, održavanje vodoinstalacija, kanala i rešetki oborinske odvodnje i bravarije, te hitne intervencije uslijed nepovoljnih vremenskih prilika na prostoru 3 groblja na području Grada: Sv. Križ u Makarskoj, groblje u Velikom Brdu i groblje u Makru. Obuhvaća i plaćanje naknade za grobna mjesta zajedničkih gradskih grobnica.</t>
    </r>
  </si>
  <si>
    <t>III. NERAZVRSTANE CESTE</t>
  </si>
  <si>
    <t>IV. JAVNA RASVJETA</t>
  </si>
  <si>
    <t xml:space="preserve">  </t>
  </si>
  <si>
    <t>I. PARTICIPATIVNO BUĐETIRANJE</t>
  </si>
  <si>
    <t>12. Sanacija ulice Put Dugiša</t>
  </si>
  <si>
    <t>5. Rekonstrukcija ostalih javnih površina Grada</t>
  </si>
  <si>
    <t>1. Uređenje sportskih podloga na GSC-u (dječje igralište i futsal teren)</t>
  </si>
  <si>
    <t>3. Izgradnja i rekonstrukcija prometnica u obuhvatu UPU Volicija 1</t>
  </si>
  <si>
    <t>1. Izgradnja prometnice u obuhvatu UPU Zelenka 2 (OS 5)</t>
  </si>
  <si>
    <t xml:space="preserve">IV.3. JAVNA PARKIRALIŠTA </t>
  </si>
  <si>
    <t>1. Hortikulturno uređenje uz pješačku stazu od Croduxa do Veprica</t>
  </si>
  <si>
    <t>III.1. JAVNE ZELENE POVRŠINE</t>
  </si>
  <si>
    <t>III.2. NERAZVRSTANE CESTE</t>
  </si>
  <si>
    <t>Izvor financiranja: donacije</t>
  </si>
  <si>
    <t>2. Uređenje dvorišta stare srednje škole</t>
  </si>
  <si>
    <t>IV.2. JAVNE ZELENE POVRŠINE</t>
  </si>
  <si>
    <t>IV.4. JAVNA RASVJETA</t>
  </si>
  <si>
    <t>1. Park za pse</t>
  </si>
  <si>
    <t xml:space="preserve">  Izvor financiranja: komunlani dorpinos</t>
  </si>
  <si>
    <t>9. Kupnja poslovnih prostora u staroj gradskoj jezgri</t>
  </si>
  <si>
    <t>II. NERAZVRSTANE CESTE</t>
  </si>
  <si>
    <t>I.JAVNE ZELENE POVRŠINE</t>
  </si>
  <si>
    <t>II.  JAVNE ZELENE POVRŠINE</t>
  </si>
  <si>
    <t>I. ODRŽAVANJE GRAĐEVINA JAVNE ODVODNJE OBORINSKIH VODA</t>
  </si>
  <si>
    <t>Izvor financiranja: EU pomoći</t>
  </si>
  <si>
    <t xml:space="preserve">3. Uređenje multifunkcionalnog javnog prostora u Velikom Brdu </t>
  </si>
  <si>
    <t>1. Uređenje gradskih maslinika i voćnjaka</t>
  </si>
  <si>
    <t>2. Uređenje šetnice na Osejavi - Greenpulse</t>
  </si>
  <si>
    <t xml:space="preserve">   Izvor financiranja: ostale pomoći </t>
  </si>
  <si>
    <t>5. Adrionsports - Intereg</t>
  </si>
  <si>
    <t xml:space="preserve">1. Izgradnja javnog parkirališta kraj Croduxa </t>
  </si>
  <si>
    <t>1.Dječje igralište Zelenka</t>
  </si>
  <si>
    <t>2. Dječje igralište Dugiš</t>
  </si>
  <si>
    <t>3. Hortikulturno uređenje parka kod policije</t>
  </si>
  <si>
    <t>4. Hortikulturno uređenje parka na Pliščevcu</t>
  </si>
  <si>
    <t>5. Hortikulturno uređenje igrališta na Zelenci</t>
  </si>
  <si>
    <t>6. Hortikulturno uređenje igrališta na Dugišu</t>
  </si>
  <si>
    <t>7. Uređenje ostalih zelenih površina</t>
  </si>
  <si>
    <r>
      <t xml:space="preserve">1. Održavanje i nadohrana plaža </t>
    </r>
    <r>
      <rPr>
        <sz val="12"/>
        <rFont val="Arial"/>
        <family val="2"/>
        <charset val="238"/>
      </rPr>
      <t>-</t>
    </r>
    <r>
      <rPr>
        <sz val="8"/>
        <rFont val="Arial"/>
        <family val="2"/>
        <charset val="238"/>
      </rPr>
      <t xml:space="preserve"> podrazumijeva održavanje gradskih plaža pod upravljanjem Grada Makarske (Osejava, Sv. Petar, Cvitačka i Blace), postavljanje kemijskih eko WC-a, povlačenje i vraćanje žala te prioritetnu sanaciju plaža</t>
    </r>
  </si>
  <si>
    <r>
      <t xml:space="preserve">4. Nabava komunalne opreme </t>
    </r>
    <r>
      <rPr>
        <sz val="8"/>
        <rFont val="Arial"/>
        <family val="2"/>
        <charset val="238"/>
      </rPr>
      <t>-  podrazumijeva nabavu klupa, koševa za otpatke, koševa za pseći otpad i dr. komunalne opreme.</t>
    </r>
  </si>
  <si>
    <r>
      <t>2. Horizontalna i vertikalna signalizacija</t>
    </r>
    <r>
      <rPr>
        <sz val="12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- obuhvaća održavanje i postavljanje horizontalne i vertikalne signalizacije na nerazvrstanim cestama Grada Makarske te ostale radove u funkciji održavanja cesta, uključujući i svu opremu, uređaje i instalacije, sa svrhom održavanja prohodnosti i tehničke ispravnosti cesta i prometne sigurnosti na njima, kao i mjestimičnog poboljšanja elemenata ceste, osiguravanja sigurnosti i trajnosti ceste i cestovnih objekata i povećanja sigurnosti prometa. Obuhvaćeni su i poslovi održavanja i sigurnosti pješačkih prijelaza, čime se posvećuje više pažnje signalizaciji, usporivačima prometa, osvijetljenosti pješačkih prijelaza, prilagodbi pristupa i kretanju osoba sa invaliditetom, sve u cilju provedbe mjere zaštite sudionika u prometu prema Zakonu o sigurnosti prometa na cestama.</t>
    </r>
  </si>
  <si>
    <r>
      <t xml:space="preserve">3. Provođenje mjera obvezne preventivne  dezinsekcije i deratizacije </t>
    </r>
    <r>
      <rPr>
        <sz val="8"/>
        <rFont val="Arial"/>
        <family val="2"/>
        <charset val="238"/>
      </rPr>
      <t xml:space="preserve">- U svom opsegu obuhvaća provođenje mjera obvezne preventivne dezinfekcije i deratizacije na javnim površinama Grada te stručni nadzor nad provedbom tih mjera koje temeljem Zakona o zaštiti pučanstva od zaraznih bolesti provodi Nastavni zavod za javno zdravstvo Splitsko-dalmatinske županije. </t>
    </r>
  </si>
  <si>
    <r>
      <t xml:space="preserve">3. Održavanje kamenih površina u staroj gradskoj jezgri </t>
    </r>
    <r>
      <rPr>
        <sz val="8"/>
        <rFont val="Arial"/>
        <family val="2"/>
        <charset val="238"/>
      </rPr>
      <t>- podrzaumijeva nazubljivanje i održavanje kamenih površina u staroj gradskoj jezgri</t>
    </r>
  </si>
  <si>
    <r>
      <t xml:space="preserve">5. Nabava ostale opreme </t>
    </r>
    <r>
      <rPr>
        <sz val="8"/>
        <rFont val="Arial"/>
        <family val="2"/>
        <charset val="238"/>
      </rPr>
      <t>- podrazumijeva nabavu rješenja pametnog video nadzora lokacija za odlaganje otpada i automatske detekcije nepropisnog parkiranja na 15 lokacija nadzora sabirnih stanica komunalnog otpada te 5 lokacija postavljanja PTZ kamera koje automatski detektiraju nepropisno parkirana, zaustavljena vozila. Obuhvaća i nabavu ostale opreme i uređaja za javne površine Grada.</t>
    </r>
  </si>
  <si>
    <r>
      <t xml:space="preserve">1. Usluge službe za uklanjanje s JPP-e </t>
    </r>
    <r>
      <rPr>
        <sz val="8"/>
        <rFont val="Arial"/>
        <family val="2"/>
        <charset val="238"/>
      </rPr>
      <t xml:space="preserve">- podrazumijeva usluge za uklanjanje vozila i drugih predmeta s javnopomrenith površina na području Grada od strane Odsjeka redarsva </t>
    </r>
  </si>
  <si>
    <r>
      <t>2. Sakupljanje i zbrinjavanje napuštenih i izgubljenih životinja te usluge higijeničarske službe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- U svom opsegu obuhvaća poslove sakupljanja, skrbi, sterilizacije, označavanja i veterinarske zaštite napuštenih i izgubljenih životinja te zbrinjavanje lešina uginulih životinja s javnih površina na području Grada Makarske. Također obuhvaća i kastraciju slobodnoživućih mačaka s javnih površina na području Grada Makarske po TNR programu </t>
    </r>
  </si>
  <si>
    <r>
      <t>2. Održavanje pješačkih zona, trgova, javnih stuba, pothodnika, prolaza, i dr.</t>
    </r>
    <r>
      <rPr>
        <sz val="12"/>
        <rFont val="Arial"/>
        <family val="2"/>
        <charset val="238"/>
      </rPr>
      <t xml:space="preserve"> - </t>
    </r>
    <r>
      <rPr>
        <sz val="8"/>
        <rFont val="Arial"/>
        <family val="2"/>
        <charset val="238"/>
      </rPr>
      <t>Obuhvaća poslove održavanja i popravaka 6 trgova, 36 šetališta, 6 pothodnika, javnih stuba i javnih prolaza i sl.</t>
    </r>
  </si>
  <si>
    <r>
      <t xml:space="preserve">1. Održavanje parkova, igrališta i javnog zelenila </t>
    </r>
    <r>
      <rPr>
        <sz val="8"/>
        <rFont val="Arial"/>
        <family val="2"/>
        <charset val="238"/>
      </rPr>
      <t>- oduhvaća održavanje javnih zelenih površina površine 39.445 m</t>
    </r>
    <r>
      <rPr>
        <sz val="8"/>
        <rFont val="Aptos Narrow"/>
        <family val="2"/>
      </rPr>
      <t xml:space="preserve">²,  a </t>
    </r>
    <r>
      <rPr>
        <sz val="8"/>
        <rFont val="Arial"/>
        <family val="2"/>
        <charset val="238"/>
      </rPr>
      <t xml:space="preserve">podrazumijeva košnju, sadnju, obrezivanje i sakupljanje biološkog otpada s javnih zelenih površina, gnojenje,obnovu, održavanje i njegu drveća, ukrasnog grmlja i drugog bilja, popločenih i nasipanih površina u parkovima, opreme na dječjim igralištima, fitosanitarnu zaštitu bilja i biljnog materijala za potrebe održavanja i druge poslove potrebne za održavanje tih površina .Također obughvaća i hortikulturne i građevinske radove održavanja 14 dječjih igrališta i ostalih javnih zelenih površina, održavanje postojećih i nabavku novih dječjih sprava, izradu projektne dokumentacije, uređenje dječjih igrališta, sanaciju potpornih zidova uz dječja igrališta, parkove i javne zelene površine kao i postavu antistres podloge na dječjim igralištima. Održavanje javnih zelenih površina podrazumijeva održavanje stjenskih pokosa na javnim zelenim površinama te sadnju novog zelenila, cvjetnica i sl. </t>
    </r>
  </si>
  <si>
    <r>
      <t xml:space="preserve">1. Održavanje objekata i uređaja javne rasvjete - rad </t>
    </r>
    <r>
      <rPr>
        <sz val="12"/>
        <rFont val="Arial"/>
        <family val="2"/>
        <charset val="238"/>
      </rPr>
      <t xml:space="preserve">- </t>
    </r>
    <r>
      <rPr>
        <sz val="8"/>
        <rFont val="Arial"/>
        <family val="2"/>
        <charset val="238"/>
      </rPr>
      <t>obuhvaća održavanje instalacija javne rasvjete na području Grada Makarske. Grad Makarska vlasnik je sustava javne rasvjete koji objedinjuje cca 2725 rasvjetnih tijela.</t>
    </r>
  </si>
  <si>
    <r>
      <rPr>
        <b/>
        <sz val="12"/>
        <rFont val="Arial"/>
        <family val="2"/>
        <charset val="238"/>
      </rPr>
      <t>1. Održavanje građevina, uređaja i predmeta javne namjene</t>
    </r>
    <r>
      <rPr>
        <sz val="12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- podrazumijeva održavanje, popravke i čišćenje građevina, uređaja i predmeta javne namjene kao što su nadstrešnice na stajalištima javnog prometa, javni zdenci, vodoskoci, fontane, javni zahodi, javni satovi, ploče s planom naselja, oznake kulturnih dobara, zaštićenih dijelova prirode i sadržaja turističke namjene, spomenici i skulpture te druge građevine, uređaji i predmeti javne namjene lokalnog značaja. U održavanje su uključeni zemljani radovi i rušenja, prijevozi i prijenosi materijala, betonski, tesarski, zidarski, bravarski, staklarski, stolarski, kamenarski, vodoinstalaterski radovi, ličilački radovi i radovi čišćenja oznaka stajališta. Održavanjem je obuhvaćeno 27 spomenika, 4 fontane, 5 javnih wc-a i 11 šesmi te drugi uređaji i predmeti javne namjene, a uključuje i uklanjanje grafita s javnih površina.</t>
    </r>
  </si>
  <si>
    <t xml:space="preserve"> Izvor financiranja: ostale pomoći</t>
  </si>
  <si>
    <t xml:space="preserve"> Izvor financiranja: prihodi od naknada za vodoopskrbu i odvodnju</t>
  </si>
  <si>
    <t>2. Izgradnja nogostupa od Croduxa do boćališta</t>
  </si>
  <si>
    <t xml:space="preserve">  Izvor financiranja: ostale pomoći</t>
  </si>
  <si>
    <t xml:space="preserve">  Izvor financiranja: prihodi od koncesija i koncesijskih odobrenja</t>
  </si>
  <si>
    <r>
      <t xml:space="preserve">1. Čišćenje javnih površina </t>
    </r>
    <r>
      <rPr>
        <sz val="8"/>
        <rFont val="Arial"/>
        <family val="2"/>
        <charset val="238"/>
      </rPr>
      <t>- Pod čišćenjem javnih površina podrazumijeva se čišćenje površina javne namjene, osim javnih cesta, koje obuhvaća ručno i strojno čišćenje i pranje javnih površina od otpada, snijega i leda, kao i čišćenje košarica za otpatke i uklanjanje otpada koje je nepoznata osoba odbacila na javnu površinu ili zemljište u vlasništvu Grada. Uslugom čišćenja i pometanja obuhvaćeno je cca 450.000 m2 javnih površina Grada Makarske, koja usluga se obavlja svaki dan, tijekom cijele godine</t>
    </r>
    <r>
      <rPr>
        <b/>
        <sz val="12"/>
        <rFont val="Arial"/>
        <family val="2"/>
        <charset val="238"/>
      </rPr>
      <t>.</t>
    </r>
  </si>
  <si>
    <r>
      <t xml:space="preserve">1. Čišćenje i održavanje građevina javne odvodnje oborinskih voda </t>
    </r>
    <r>
      <rPr>
        <b/>
        <sz val="8"/>
        <rFont val="Arial"/>
        <family val="2"/>
        <charset val="238"/>
      </rPr>
      <t xml:space="preserve">- </t>
    </r>
    <r>
      <rPr>
        <sz val="8"/>
        <rFont val="Arial"/>
        <family val="2"/>
        <charset val="238"/>
      </rPr>
      <t>podrazumijeva upravljanje i održavanje građevina koje služe prihvatu, odvodnji i ispuštanju oborinskih voda iz građevina i površina javne namjene u građevinskom području, uključujući i građevine koje služe zajedničkom prihvatu, odvodnji i ispuštanju oborinskih i drugih otpadnih voda, osim građevina u vlasništvu javnih isporučitelja vodnih usluga koje, prema posebnim propisima o vodama, služe zajedničkom prihvatu, odvodnji i ispuštanju oborinskih i drugih otpadnih voda. Uključuje čišćenje i održavanja 1072 slivnika na pldručju Grada Makarske</t>
    </r>
    <r>
      <rPr>
        <b/>
        <sz val="12"/>
        <rFont val="Arial"/>
        <family val="2"/>
        <charset val="238"/>
      </rPr>
      <t>.</t>
    </r>
  </si>
  <si>
    <r>
      <rPr>
        <b/>
        <sz val="12"/>
        <rFont val="Arial"/>
        <family val="2"/>
      </rPr>
      <t xml:space="preserve">1. Održavanje nerazvrstanih cesta </t>
    </r>
    <r>
      <rPr>
        <sz val="8"/>
        <rFont val="Arial"/>
        <family val="2"/>
        <charset val="238"/>
      </rPr>
      <t xml:space="preserve">- održavanje nerazvrstanih cesta obuhvaća poslove redovnog održavanja, izvanredno održavanje, prometne zahvate na cestama, poslove evidentiranja i upisa cesta u zemljišne knjige. Održavanje obuhvaća ceste u duljini od 87 km, što uključuje 104 nerazvrstane ceste. Obuhvaćeni su i poslovi održavanja i sigurnosti pješačkih prijelaza, čime se posvećuje više pažnje signalizaciji, usporivačima prometa, osvijetljenosti pješačkih prijelaza, prilagodbi pristupa i kretanju osoba sa invaliditetom, sve u cilju provedbe mjere zaštite sudionika u prometu prema Zakonu o sigurnosti prometa na cestama. </t>
    </r>
  </si>
  <si>
    <t xml:space="preserve"> Izvor financiranja: Ostale pomoći</t>
  </si>
  <si>
    <t xml:space="preserve"> Izvor financiranja: Vlastiti prihodi</t>
  </si>
  <si>
    <t>Izvor financiranja: Vlastiti prihodi</t>
  </si>
  <si>
    <t xml:space="preserve">   Izvor financiranja: prihodi od prodaje nefinancijske imovine</t>
  </si>
  <si>
    <t>Izvor: Prihodi od prodaje nefinancijske imovine</t>
  </si>
  <si>
    <t>PROGRAM ODRŽAVANJA KOMUNALNE INFRASTRUKTURE za 2025.</t>
  </si>
  <si>
    <t>Donacije</t>
  </si>
  <si>
    <t>Ovaj Program zbrinjavanja komunalnog otpada i zaštite okoliša za 2025. objavit će se u Glasniku Grada Makarske, 
a stupa na snagu 01. siječnja 2025. godine.</t>
  </si>
  <si>
    <r>
      <t xml:space="preserve">Na temelju članka 67. stavka 1. Zakona o komunalnom gospodarstvu („Narodne novine“ broj 68/18, 110/18 i 32/20) i članka 40. Statuta Grada Makarske (Glasnik Grada Makarske br. 3/21) Gradsko vijeće Grada Makarske, na 27. sjednici održanoj 13. prosinca 2024. godine, donijelo je
                                                                                                </t>
    </r>
    <r>
      <rPr>
        <b/>
        <sz val="10"/>
        <rFont val="Arial"/>
        <family val="2"/>
        <charset val="238"/>
      </rPr>
      <t xml:space="preserve">      P R O G R A M
                                                                             građenja komunalne infrastrukture za 2025. godinu</t>
    </r>
    <r>
      <rPr>
        <sz val="10"/>
        <rFont val="Arial"/>
        <family val="2"/>
        <charset val="238"/>
      </rPr>
      <t xml:space="preserve">
                                                                                                          Članak 1.
Ovim Programom određuje se građenje komunalne infrastrukture na području Grada Makarske za 2025. godinu (u daljnjem tekstu: Program) za:
•	postojeće građevine komunalne infrastrukture koje će se rekonstruirati i način rekonstrukcije.
•	građevine komunalne infrastrukture koje će se graditi u uređenim dijelovima građevinskog područja, 
•	građevine komunalne infrastrukture koje će se graditi radi uređenja neuređenih dijelova građevinskog područja,
•	građevine komunalne infrastrukture koje će se graditi izvan građevinskog područja
Program sadrži procjenu troškova projektiranja, revizije, građenja, provedbe stručnog nadzora građenja i provedbe vođenja projekta građenja komunalne infrastrukture s naznakom izvora njihova financiranja, kako slijedi:</t>
    </r>
  </si>
  <si>
    <t>Gordana Muhtić, dipl.iur. v.r.</t>
  </si>
  <si>
    <t xml:space="preserve">Gradsko vijeće Grada Makarske, na 27. sjednici održanoj 13. prosinca 2024.g., donosi </t>
  </si>
  <si>
    <r>
      <t xml:space="preserve">Na temelju članka 72. stavka 1. Zakona o komunalnom gospodarstvu („Narodne novine“ broj 68/18, 110/18 i 32/20) i članka 40. Statuta Grada Makarske (Glasnik Grada Makarske br. 3/21) Gradsko vijeće Grada Makarske, na 27. sjednici održanoj 13. prosinca 2024. godine, donijelo je
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  <charset val="238"/>
      </rPr>
      <t xml:space="preserve">P R O G R A M
                                                                                                                          održavanja komunalne infrastrukture za 2025. godinu
 </t>
    </r>
    <r>
      <rPr>
        <sz val="10"/>
        <rFont val="Arial"/>
        <family val="2"/>
        <charset val="238"/>
      </rPr>
      <t xml:space="preserve">
                                                                                                                                                             Članak 1.
Ovim Programom utvrđuje se održavanje komunalne infrastrukture na području grada Makarske za 2025. godinu (u daljnjem tekstu: Program), opis i opseg poslova održavanja,  s procjenom pojedinih troškova, po djelatnostima, te iskaz financijskih sredstava potrebnih za ostvarivanje programa, s naznakom izvora financiranja.    
                                                                                                                                                             Članak 2.
Održavanje komunalne infrastrukture i visina potrebnih sredstava za obavljanje djelatnosti iz članka 1. ovoga Programa utvrđuju se kako slijedi:</t>
    </r>
  </si>
  <si>
    <t xml:space="preserve">Gradsko vijeće Grada Makarske, na 27. sjednici održanoj 13. prosinca 2024.g. donijelo je </t>
  </si>
  <si>
    <t xml:space="preserve">Gradsko vijeće Grada Makarske, na 27. sjednici održanoj 13. prosinca 2024.g., donijelo je </t>
  </si>
  <si>
    <t>na 27. sjednici održanoj 13. prosinca 2024. god. donijelo 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</si>
</sst>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#,##0.00&quot;   &quot;"/>
  </numFmts>
  <fonts count="3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ptos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ptos"/>
      <family val="2"/>
    </font>
    <font>
      <b/>
      <sz val="11"/>
      <name val="Aptos"/>
      <family val="2"/>
    </font>
    <font>
      <b/>
      <sz val="10"/>
      <name val="Aptos"/>
      <family val="2"/>
    </font>
    <font>
      <b/>
      <sz val="10"/>
      <name val="Aptos"/>
      <family val="2"/>
      <charset val="238"/>
    </font>
    <font>
      <b/>
      <sz val="11"/>
      <color theme="1"/>
      <name val="Arial"/>
      <family val="2"/>
      <charset val="238"/>
    </font>
    <font>
      <sz val="8"/>
      <name val="Aptos Narrow"/>
      <family val="2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7" tint="0.79998168889431442"/>
        <b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26"/>
      </patternFill>
    </fill>
    <fill>
      <patternFill patternType="solid">
        <fgColor theme="5" tint="0.39997558519241921"/>
        <bgColor indexed="26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4" tint="-0.249977111117893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7" tint="0.59999389629810485"/>
        <bgColor indexed="26"/>
      </patternFill>
    </fill>
    <fill>
      <patternFill patternType="solid">
        <fgColor theme="7" tint="-0.249977111117893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CC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7" tint="-0.249977111117893"/>
        <bgColor indexed="64"/>
      </patternFill>
    </fill>
  </fills>
  <borders count="9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rgb="FF000000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960">
    <xf numFmtId="0" fontId="0" fillId="0" borderId="0" xfId="0"/>
    <xf numFmtId="0" fontId="2" fillId="2" borderId="0" xfId="0" applyFont="1" applyFill="1"/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164" fontId="5" fillId="3" borderId="11" xfId="0" applyNumberFormat="1" applyFont="1" applyFill="1" applyBorder="1" applyAlignment="1">
      <alignment horizontal="center"/>
    </xf>
    <xf numFmtId="0" fontId="2" fillId="3" borderId="0" xfId="0" applyFont="1" applyFill="1"/>
    <xf numFmtId="0" fontId="5" fillId="3" borderId="8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164" fontId="5" fillId="2" borderId="11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164" fontId="3" fillId="2" borderId="11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3" fillId="2" borderId="15" xfId="0" applyFont="1" applyFill="1" applyBorder="1" applyAlignment="1">
      <alignment horizontal="left"/>
    </xf>
    <xf numFmtId="0" fontId="5" fillId="2" borderId="26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5" fillId="3" borderId="27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5" fillId="3" borderId="2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7" xfId="0" applyFont="1" applyFill="1" applyBorder="1"/>
    <xf numFmtId="164" fontId="5" fillId="2" borderId="31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3" fillId="2" borderId="31" xfId="0" applyNumberFormat="1" applyFont="1" applyFill="1" applyBorder="1" applyAlignment="1">
      <alignment horizontal="center"/>
    </xf>
    <xf numFmtId="0" fontId="5" fillId="2" borderId="37" xfId="0" applyFont="1" applyFill="1" applyBorder="1"/>
    <xf numFmtId="0" fontId="5" fillId="2" borderId="25" xfId="0" applyFont="1" applyFill="1" applyBorder="1"/>
    <xf numFmtId="0" fontId="5" fillId="2" borderId="57" xfId="0" applyFont="1" applyFill="1" applyBorder="1"/>
    <xf numFmtId="164" fontId="3" fillId="2" borderId="15" xfId="0" applyNumberFormat="1" applyFont="1" applyFill="1" applyBorder="1" applyAlignment="1">
      <alignment horizontal="center"/>
    </xf>
    <xf numFmtId="0" fontId="5" fillId="2" borderId="19" xfId="0" applyFont="1" applyFill="1" applyBorder="1"/>
    <xf numFmtId="0" fontId="4" fillId="2" borderId="25" xfId="0" applyFont="1" applyFill="1" applyBorder="1"/>
    <xf numFmtId="0" fontId="2" fillId="2" borderId="14" xfId="0" applyFont="1" applyFill="1" applyBorder="1" applyAlignment="1">
      <alignment horizontal="left"/>
    </xf>
    <xf numFmtId="0" fontId="2" fillId="2" borderId="58" xfId="0" applyFont="1" applyFill="1" applyBorder="1" applyAlignment="1">
      <alignment horizontal="left"/>
    </xf>
    <xf numFmtId="0" fontId="2" fillId="2" borderId="56" xfId="0" applyFont="1" applyFill="1" applyBorder="1" applyAlignment="1">
      <alignment horizontal="left"/>
    </xf>
    <xf numFmtId="164" fontId="2" fillId="2" borderId="59" xfId="0" applyNumberFormat="1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60" xfId="0" applyFont="1" applyFill="1" applyBorder="1" applyAlignment="1">
      <alignment horizontal="left" vertical="center" wrapText="1"/>
    </xf>
    <xf numFmtId="0" fontId="2" fillId="2" borderId="58" xfId="0" applyFont="1" applyFill="1" applyBorder="1" applyAlignment="1">
      <alignment horizontal="left" vertical="center" wrapText="1"/>
    </xf>
    <xf numFmtId="0" fontId="2" fillId="2" borderId="56" xfId="0" applyFont="1" applyFill="1" applyBorder="1"/>
    <xf numFmtId="0" fontId="2" fillId="2" borderId="54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61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left"/>
    </xf>
    <xf numFmtId="0" fontId="4" fillId="2" borderId="57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43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64" fontId="5" fillId="3" borderId="36" xfId="0" applyNumberFormat="1" applyFont="1" applyFill="1" applyBorder="1" applyAlignment="1">
      <alignment horizontal="center"/>
    </xf>
    <xf numFmtId="164" fontId="5" fillId="3" borderId="15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5" fillId="3" borderId="13" xfId="0" applyFont="1" applyFill="1" applyBorder="1"/>
    <xf numFmtId="164" fontId="7" fillId="2" borderId="0" xfId="0" applyNumberFormat="1" applyFont="1" applyFill="1"/>
    <xf numFmtId="0" fontId="5" fillId="3" borderId="14" xfId="0" applyFont="1" applyFill="1" applyBorder="1" applyAlignment="1">
      <alignment horizontal="left"/>
    </xf>
    <xf numFmtId="0" fontId="5" fillId="3" borderId="15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164" fontId="4" fillId="3" borderId="39" xfId="0" applyNumberFormat="1" applyFont="1" applyFill="1" applyBorder="1" applyAlignment="1">
      <alignment horizontal="center"/>
    </xf>
    <xf numFmtId="164" fontId="10" fillId="2" borderId="11" xfId="0" applyNumberFormat="1" applyFont="1" applyFill="1" applyBorder="1" applyAlignment="1">
      <alignment horizontal="center"/>
    </xf>
    <xf numFmtId="164" fontId="11" fillId="2" borderId="11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3" fillId="2" borderId="13" xfId="0" applyFont="1" applyFill="1" applyBorder="1"/>
    <xf numFmtId="164" fontId="11" fillId="3" borderId="1" xfId="0" applyNumberFormat="1" applyFont="1" applyFill="1" applyBorder="1" applyAlignment="1">
      <alignment horizontal="center"/>
    </xf>
    <xf numFmtId="164" fontId="11" fillId="3" borderId="31" xfId="0" applyNumberFormat="1" applyFont="1" applyFill="1" applyBorder="1" applyAlignment="1">
      <alignment horizontal="center"/>
    </xf>
    <xf numFmtId="0" fontId="5" fillId="2" borderId="25" xfId="0" applyFont="1" applyFill="1" applyBorder="1" applyAlignment="1">
      <alignment horizontal="left"/>
    </xf>
    <xf numFmtId="164" fontId="10" fillId="3" borderId="11" xfId="0" applyNumberFormat="1" applyFont="1" applyFill="1" applyBorder="1" applyAlignment="1">
      <alignment horizontal="center"/>
    </xf>
    <xf numFmtId="0" fontId="1" fillId="2" borderId="0" xfId="0" applyFont="1" applyFill="1"/>
    <xf numFmtId="164" fontId="11" fillId="3" borderId="11" xfId="0" applyNumberFormat="1" applyFont="1" applyFill="1" applyBorder="1" applyAlignment="1">
      <alignment horizontal="center"/>
    </xf>
    <xf numFmtId="164" fontId="10" fillId="2" borderId="36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164" fontId="10" fillId="2" borderId="11" xfId="0" applyNumberFormat="1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/>
    </xf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right" vertical="center"/>
    </xf>
    <xf numFmtId="164" fontId="1" fillId="2" borderId="11" xfId="0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left"/>
    </xf>
    <xf numFmtId="0" fontId="1" fillId="2" borderId="25" xfId="0" applyFont="1" applyFill="1" applyBorder="1" applyAlignment="1">
      <alignment horizontal="left"/>
    </xf>
    <xf numFmtId="0" fontId="1" fillId="2" borderId="57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left"/>
    </xf>
    <xf numFmtId="0" fontId="13" fillId="2" borderId="14" xfId="0" applyFont="1" applyFill="1" applyBorder="1" applyAlignment="1">
      <alignment horizontal="left"/>
    </xf>
    <xf numFmtId="0" fontId="13" fillId="2" borderId="15" xfId="0" applyFont="1" applyFill="1" applyBorder="1" applyAlignment="1">
      <alignment horizontal="left"/>
    </xf>
    <xf numFmtId="0" fontId="13" fillId="2" borderId="17" xfId="0" applyFont="1" applyFill="1" applyBorder="1" applyAlignment="1">
      <alignment horizontal="left"/>
    </xf>
    <xf numFmtId="0" fontId="13" fillId="2" borderId="18" xfId="0" applyFont="1" applyFill="1" applyBorder="1" applyAlignment="1">
      <alignment horizontal="left"/>
    </xf>
    <xf numFmtId="0" fontId="1" fillId="2" borderId="0" xfId="2" applyFont="1" applyFill="1"/>
    <xf numFmtId="0" fontId="1" fillId="2" borderId="0" xfId="2" applyFont="1" applyFill="1" applyAlignment="1">
      <alignment horizontal="left"/>
    </xf>
    <xf numFmtId="164" fontId="10" fillId="3" borderId="2" xfId="2" applyNumberFormat="1" applyFont="1" applyFill="1" applyBorder="1" applyAlignment="1">
      <alignment horizontal="center"/>
    </xf>
    <xf numFmtId="164" fontId="10" fillId="3" borderId="13" xfId="2" applyNumberFormat="1" applyFont="1" applyFill="1" applyBorder="1" applyAlignment="1">
      <alignment horizontal="center"/>
    </xf>
    <xf numFmtId="0" fontId="11" fillId="3" borderId="2" xfId="2" applyFont="1" applyFill="1" applyBorder="1" applyAlignment="1">
      <alignment horizontal="left"/>
    </xf>
    <xf numFmtId="0" fontId="11" fillId="3" borderId="3" xfId="2" applyFont="1" applyFill="1" applyBorder="1" applyAlignment="1">
      <alignment horizontal="left"/>
    </xf>
    <xf numFmtId="0" fontId="11" fillId="3" borderId="4" xfId="2" applyFont="1" applyFill="1" applyBorder="1" applyAlignment="1">
      <alignment horizontal="left"/>
    </xf>
    <xf numFmtId="164" fontId="11" fillId="3" borderId="2" xfId="2" applyNumberFormat="1" applyFont="1" applyFill="1" applyBorder="1" applyAlignment="1">
      <alignment horizontal="center"/>
    </xf>
    <xf numFmtId="164" fontId="11" fillId="3" borderId="26" xfId="2" applyNumberFormat="1" applyFont="1" applyFill="1" applyBorder="1" applyAlignment="1">
      <alignment horizontal="center"/>
    </xf>
    <xf numFmtId="164" fontId="11" fillId="3" borderId="2" xfId="0" applyNumberFormat="1" applyFont="1" applyFill="1" applyBorder="1" applyAlignment="1">
      <alignment horizontal="center"/>
    </xf>
    <xf numFmtId="0" fontId="10" fillId="3" borderId="2" xfId="2" applyFont="1" applyFill="1" applyBorder="1" applyAlignment="1">
      <alignment horizontal="left"/>
    </xf>
    <xf numFmtId="0" fontId="10" fillId="3" borderId="3" xfId="2" applyFont="1" applyFill="1" applyBorder="1" applyAlignment="1">
      <alignment horizontal="left"/>
    </xf>
    <xf numFmtId="0" fontId="10" fillId="3" borderId="4" xfId="2" applyFont="1" applyFill="1" applyBorder="1" applyAlignment="1">
      <alignment horizontal="left"/>
    </xf>
    <xf numFmtId="4" fontId="1" fillId="2" borderId="0" xfId="0" applyNumberFormat="1" applyFont="1" applyFill="1"/>
    <xf numFmtId="0" fontId="11" fillId="3" borderId="26" xfId="2" applyFont="1" applyFill="1" applyBorder="1"/>
    <xf numFmtId="0" fontId="11" fillId="3" borderId="27" xfId="2" applyFont="1" applyFill="1" applyBorder="1"/>
    <xf numFmtId="0" fontId="11" fillId="3" borderId="27" xfId="2" applyFont="1" applyFill="1" applyBorder="1" applyAlignment="1">
      <alignment horizontal="center"/>
    </xf>
    <xf numFmtId="0" fontId="10" fillId="3" borderId="26" xfId="2" applyFont="1" applyFill="1" applyBorder="1"/>
    <xf numFmtId="0" fontId="10" fillId="3" borderId="27" xfId="2" applyFont="1" applyFill="1" applyBorder="1"/>
    <xf numFmtId="0" fontId="10" fillId="3" borderId="20" xfId="2" applyFont="1" applyFill="1" applyBorder="1" applyAlignment="1">
      <alignment horizontal="center"/>
    </xf>
    <xf numFmtId="0" fontId="14" fillId="3" borderId="38" xfId="2" applyFont="1" applyFill="1" applyBorder="1"/>
    <xf numFmtId="164" fontId="10" fillId="3" borderId="12" xfId="2" applyNumberFormat="1" applyFont="1" applyFill="1" applyBorder="1" applyAlignment="1">
      <alignment horizontal="center"/>
    </xf>
    <xf numFmtId="0" fontId="15" fillId="3" borderId="27" xfId="2" applyFont="1" applyFill="1" applyBorder="1" applyAlignment="1">
      <alignment horizontal="center"/>
    </xf>
    <xf numFmtId="4" fontId="11" fillId="3" borderId="34" xfId="2" applyNumberFormat="1" applyFont="1" applyFill="1" applyBorder="1" applyAlignment="1">
      <alignment horizontal="center"/>
    </xf>
    <xf numFmtId="0" fontId="10" fillId="3" borderId="27" xfId="2" applyFont="1" applyFill="1" applyBorder="1" applyAlignment="1">
      <alignment horizontal="center"/>
    </xf>
    <xf numFmtId="164" fontId="10" fillId="3" borderId="63" xfId="2" applyNumberFormat="1" applyFont="1" applyFill="1" applyBorder="1" applyAlignment="1">
      <alignment horizontal="center"/>
    </xf>
    <xf numFmtId="164" fontId="11" fillId="3" borderId="11" xfId="2" applyNumberFormat="1" applyFont="1" applyFill="1" applyBorder="1" applyAlignment="1">
      <alignment horizontal="center"/>
    </xf>
    <xf numFmtId="164" fontId="11" fillId="3" borderId="11" xfId="2" quotePrefix="1" applyNumberFormat="1" applyFont="1" applyFill="1" applyBorder="1" applyAlignment="1">
      <alignment horizontal="center"/>
    </xf>
    <xf numFmtId="164" fontId="11" fillId="3" borderId="1" xfId="2" applyNumberFormat="1" applyFont="1" applyFill="1" applyBorder="1" applyAlignment="1">
      <alignment horizontal="center"/>
    </xf>
    <xf numFmtId="164" fontId="10" fillId="3" borderId="26" xfId="2" applyNumberFormat="1" applyFont="1" applyFill="1" applyBorder="1" applyAlignment="1">
      <alignment horizontal="center"/>
    </xf>
    <xf numFmtId="164" fontId="10" fillId="3" borderId="70" xfId="0" applyNumberFormat="1" applyFont="1" applyFill="1" applyBorder="1" applyAlignment="1">
      <alignment horizontal="center"/>
    </xf>
    <xf numFmtId="164" fontId="11" fillId="3" borderId="36" xfId="0" applyNumberFormat="1" applyFont="1" applyFill="1" applyBorder="1" applyAlignment="1">
      <alignment horizontal="center"/>
    </xf>
    <xf numFmtId="0" fontId="13" fillId="2" borderId="0" xfId="2" applyFont="1" applyFill="1"/>
    <xf numFmtId="0" fontId="13" fillId="2" borderId="3" xfId="2" applyFont="1" applyFill="1" applyBorder="1"/>
    <xf numFmtId="164" fontId="11" fillId="3" borderId="8" xfId="2" applyNumberFormat="1" applyFont="1" applyFill="1" applyBorder="1" applyAlignment="1">
      <alignment horizontal="center"/>
    </xf>
    <xf numFmtId="0" fontId="10" fillId="3" borderId="13" xfId="2" applyFont="1" applyFill="1" applyBorder="1"/>
    <xf numFmtId="0" fontId="10" fillId="3" borderId="14" xfId="2" applyFont="1" applyFill="1" applyBorder="1"/>
    <xf numFmtId="0" fontId="10" fillId="3" borderId="14" xfId="2" applyFont="1" applyFill="1" applyBorder="1" applyAlignment="1">
      <alignment horizontal="center"/>
    </xf>
    <xf numFmtId="0" fontId="10" fillId="3" borderId="15" xfId="2" applyFont="1" applyFill="1" applyBorder="1" applyAlignment="1">
      <alignment horizontal="center"/>
    </xf>
    <xf numFmtId="164" fontId="10" fillId="3" borderId="21" xfId="2" applyNumberFormat="1" applyFont="1" applyFill="1" applyBorder="1" applyAlignment="1">
      <alignment horizontal="center"/>
    </xf>
    <xf numFmtId="164" fontId="10" fillId="3" borderId="41" xfId="0" applyNumberFormat="1" applyFont="1" applyFill="1" applyBorder="1" applyAlignment="1">
      <alignment horizontal="center"/>
    </xf>
    <xf numFmtId="0" fontId="11" fillId="3" borderId="16" xfId="2" applyFont="1" applyFill="1" applyBorder="1"/>
    <xf numFmtId="0" fontId="1" fillId="3" borderId="17" xfId="2" applyFont="1" applyFill="1" applyBorder="1"/>
    <xf numFmtId="0" fontId="11" fillId="3" borderId="17" xfId="2" applyFont="1" applyFill="1" applyBorder="1" applyAlignment="1">
      <alignment horizontal="center"/>
    </xf>
    <xf numFmtId="4" fontId="11" fillId="3" borderId="11" xfId="2" applyNumberFormat="1" applyFont="1" applyFill="1" applyBorder="1" applyAlignment="1">
      <alignment horizontal="center"/>
    </xf>
    <xf numFmtId="4" fontId="11" fillId="3" borderId="11" xfId="0" applyNumberFormat="1" applyFont="1" applyFill="1" applyBorder="1" applyAlignment="1">
      <alignment horizontal="center"/>
    </xf>
    <xf numFmtId="0" fontId="10" fillId="2" borderId="16" xfId="2" applyFont="1" applyFill="1" applyBorder="1"/>
    <xf numFmtId="0" fontId="10" fillId="2" borderId="17" xfId="2" applyFont="1" applyFill="1" applyBorder="1"/>
    <xf numFmtId="0" fontId="10" fillId="2" borderId="17" xfId="2" applyFont="1" applyFill="1" applyBorder="1" applyAlignment="1">
      <alignment horizontal="center"/>
    </xf>
    <xf numFmtId="0" fontId="11" fillId="2" borderId="13" xfId="2" applyFont="1" applyFill="1" applyBorder="1"/>
    <xf numFmtId="0" fontId="1" fillId="2" borderId="14" xfId="2" applyFont="1" applyFill="1" applyBorder="1"/>
    <xf numFmtId="0" fontId="11" fillId="2" borderId="14" xfId="2" applyFont="1" applyFill="1" applyBorder="1" applyAlignment="1">
      <alignment horizontal="center"/>
    </xf>
    <xf numFmtId="0" fontId="11" fillId="2" borderId="15" xfId="2" applyFont="1" applyFill="1" applyBorder="1" applyAlignment="1">
      <alignment horizontal="center"/>
    </xf>
    <xf numFmtId="164" fontId="11" fillId="3" borderId="15" xfId="0" applyNumberFormat="1" applyFont="1" applyFill="1" applyBorder="1" applyAlignment="1">
      <alignment horizontal="center"/>
    </xf>
    <xf numFmtId="0" fontId="10" fillId="2" borderId="13" xfId="2" applyFont="1" applyFill="1" applyBorder="1"/>
    <xf numFmtId="0" fontId="10" fillId="2" borderId="14" xfId="2" applyFont="1" applyFill="1" applyBorder="1"/>
    <xf numFmtId="0" fontId="10" fillId="2" borderId="14" xfId="2" applyFont="1" applyFill="1" applyBorder="1" applyAlignment="1">
      <alignment horizontal="center"/>
    </xf>
    <xf numFmtId="0" fontId="10" fillId="2" borderId="15" xfId="2" applyFont="1" applyFill="1" applyBorder="1" applyAlignment="1">
      <alignment horizontal="center"/>
    </xf>
    <xf numFmtId="164" fontId="10" fillId="2" borderId="15" xfId="2" applyNumberFormat="1" applyFont="1" applyFill="1" applyBorder="1" applyAlignment="1">
      <alignment horizontal="center"/>
    </xf>
    <xf numFmtId="0" fontId="11" fillId="2" borderId="14" xfId="2" applyFont="1" applyFill="1" applyBorder="1"/>
    <xf numFmtId="164" fontId="10" fillId="2" borderId="63" xfId="2" applyNumberFormat="1" applyFont="1" applyFill="1" applyBorder="1" applyAlignment="1">
      <alignment horizontal="center"/>
    </xf>
    <xf numFmtId="0" fontId="13" fillId="2" borderId="0" xfId="2" applyFont="1" applyFill="1" applyAlignment="1">
      <alignment horizontal="center"/>
    </xf>
    <xf numFmtId="0" fontId="13" fillId="2" borderId="0" xfId="2" applyFont="1" applyFill="1" applyAlignment="1">
      <alignment horizontal="left"/>
    </xf>
    <xf numFmtId="164" fontId="13" fillId="2" borderId="0" xfId="2" applyNumberFormat="1" applyFont="1" applyFill="1" applyAlignment="1">
      <alignment horizontal="right"/>
    </xf>
    <xf numFmtId="164" fontId="1" fillId="2" borderId="12" xfId="2" applyNumberFormat="1" applyFont="1" applyFill="1" applyBorder="1" applyAlignment="1">
      <alignment horizontal="center"/>
    </xf>
    <xf numFmtId="164" fontId="1" fillId="2" borderId="1" xfId="2" applyNumberFormat="1" applyFont="1" applyFill="1" applyBorder="1" applyAlignment="1">
      <alignment horizontal="center"/>
    </xf>
    <xf numFmtId="0" fontId="13" fillId="2" borderId="47" xfId="2" applyFont="1" applyFill="1" applyBorder="1" applyAlignment="1">
      <alignment horizontal="center"/>
    </xf>
    <xf numFmtId="164" fontId="13" fillId="2" borderId="0" xfId="2" applyNumberFormat="1" applyFont="1" applyFill="1"/>
    <xf numFmtId="164" fontId="1" fillId="2" borderId="2" xfId="2" applyNumberFormat="1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" fillId="3" borderId="0" xfId="0" applyFont="1" applyFill="1"/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164" fontId="11" fillId="2" borderId="2" xfId="0" applyNumberFormat="1" applyFont="1" applyFill="1" applyBorder="1" applyAlignment="1">
      <alignment horizontal="center"/>
    </xf>
    <xf numFmtId="0" fontId="14" fillId="2" borderId="0" xfId="0" applyFont="1" applyFill="1"/>
    <xf numFmtId="0" fontId="11" fillId="2" borderId="26" xfId="0" applyFont="1" applyFill="1" applyBorder="1" applyAlignment="1">
      <alignment horizontal="left"/>
    </xf>
    <xf numFmtId="0" fontId="11" fillId="2" borderId="27" xfId="0" applyFont="1" applyFill="1" applyBorder="1" applyAlignment="1">
      <alignment horizontal="left"/>
    </xf>
    <xf numFmtId="165" fontId="11" fillId="4" borderId="76" xfId="0" applyNumberFormat="1" applyFont="1" applyFill="1" applyBorder="1" applyAlignment="1">
      <alignment horizontal="center" vertical="center"/>
    </xf>
    <xf numFmtId="164" fontId="11" fillId="2" borderId="11" xfId="0" applyNumberFormat="1" applyFont="1" applyFill="1" applyBorder="1" applyAlignment="1">
      <alignment horizontal="center" vertical="center"/>
    </xf>
    <xf numFmtId="165" fontId="11" fillId="4" borderId="44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/>
    </xf>
    <xf numFmtId="164" fontId="11" fillId="2" borderId="2" xfId="0" applyNumberFormat="1" applyFont="1" applyFill="1" applyBorder="1" applyAlignment="1">
      <alignment horizontal="center" vertical="center"/>
    </xf>
    <xf numFmtId="164" fontId="11" fillId="3" borderId="26" xfId="0" applyNumberFormat="1" applyFont="1" applyFill="1" applyBorder="1" applyAlignment="1">
      <alignment horizontal="center" vertical="center"/>
    </xf>
    <xf numFmtId="0" fontId="11" fillId="2" borderId="0" xfId="0" applyFont="1" applyFill="1"/>
    <xf numFmtId="164" fontId="11" fillId="3" borderId="11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164" fontId="13" fillId="2" borderId="3" xfId="0" applyNumberFormat="1" applyFont="1" applyFill="1" applyBorder="1" applyAlignment="1">
      <alignment horizontal="center"/>
    </xf>
    <xf numFmtId="164" fontId="13" fillId="2" borderId="9" xfId="0" applyNumberFormat="1" applyFont="1" applyFill="1" applyBorder="1" applyAlignment="1">
      <alignment horizontal="center"/>
    </xf>
    <xf numFmtId="164" fontId="13" fillId="2" borderId="9" xfId="0" applyNumberFormat="1" applyFont="1" applyFill="1" applyBorder="1" applyAlignment="1">
      <alignment horizontal="right"/>
    </xf>
    <xf numFmtId="164" fontId="10" fillId="3" borderId="26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left"/>
    </xf>
    <xf numFmtId="0" fontId="13" fillId="2" borderId="13" xfId="0" applyFont="1" applyFill="1" applyBorder="1" applyAlignment="1">
      <alignment horizontal="left"/>
    </xf>
    <xf numFmtId="164" fontId="13" fillId="2" borderId="0" xfId="0" applyNumberFormat="1" applyFont="1" applyFill="1" applyAlignment="1">
      <alignment horizontal="center"/>
    </xf>
    <xf numFmtId="164" fontId="13" fillId="2" borderId="11" xfId="0" applyNumberFormat="1" applyFont="1" applyFill="1" applyBorder="1" applyAlignment="1">
      <alignment horizontal="center"/>
    </xf>
    <xf numFmtId="0" fontId="11" fillId="2" borderId="19" xfId="0" applyFont="1" applyFill="1" applyBorder="1"/>
    <xf numFmtId="164" fontId="13" fillId="2" borderId="0" xfId="0" applyNumberFormat="1" applyFont="1" applyFill="1" applyAlignment="1">
      <alignment horizontal="right"/>
    </xf>
    <xf numFmtId="164" fontId="13" fillId="2" borderId="0" xfId="0" applyNumberFormat="1" applyFont="1" applyFill="1"/>
    <xf numFmtId="164" fontId="1" fillId="2" borderId="26" xfId="0" applyNumberFormat="1" applyFont="1" applyFill="1" applyBorder="1" applyAlignment="1">
      <alignment horizontal="center"/>
    </xf>
    <xf numFmtId="164" fontId="1" fillId="2" borderId="30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2" fillId="3" borderId="0" xfId="0" applyFont="1" applyFill="1"/>
    <xf numFmtId="0" fontId="1" fillId="2" borderId="0" xfId="0" applyFont="1" applyFill="1" applyAlignment="1">
      <alignment horizontal="left"/>
    </xf>
    <xf numFmtId="0" fontId="11" fillId="3" borderId="0" xfId="0" applyFont="1" applyFill="1"/>
    <xf numFmtId="0" fontId="13" fillId="2" borderId="3" xfId="0" applyFont="1" applyFill="1" applyBorder="1" applyAlignment="1">
      <alignment horizontal="left"/>
    </xf>
    <xf numFmtId="0" fontId="11" fillId="2" borderId="13" xfId="0" applyFont="1" applyFill="1" applyBorder="1" applyAlignment="1">
      <alignment horizontal="left"/>
    </xf>
    <xf numFmtId="0" fontId="11" fillId="2" borderId="17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3" fillId="2" borderId="2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164" fontId="1" fillId="2" borderId="2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0" fillId="2" borderId="4" xfId="0" applyFont="1" applyFill="1" applyBorder="1" applyAlignment="1">
      <alignment horizontal="left"/>
    </xf>
    <xf numFmtId="164" fontId="10" fillId="3" borderId="30" xfId="0" applyNumberFormat="1" applyFont="1" applyFill="1" applyBorder="1" applyAlignment="1">
      <alignment horizontal="center"/>
    </xf>
    <xf numFmtId="164" fontId="10" fillId="3" borderId="2" xfId="0" applyNumberFormat="1" applyFont="1" applyFill="1" applyBorder="1"/>
    <xf numFmtId="0" fontId="10" fillId="2" borderId="16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left" wrapText="1"/>
    </xf>
    <xf numFmtId="164" fontId="10" fillId="3" borderId="16" xfId="0" applyNumberFormat="1" applyFont="1" applyFill="1" applyBorder="1" applyAlignment="1">
      <alignment horizontal="center"/>
    </xf>
    <xf numFmtId="164" fontId="10" fillId="3" borderId="21" xfId="0" applyNumberFormat="1" applyFont="1" applyFill="1" applyBorder="1" applyAlignment="1">
      <alignment horizontal="center"/>
    </xf>
    <xf numFmtId="0" fontId="11" fillId="2" borderId="16" xfId="0" applyFont="1" applyFill="1" applyBorder="1" applyAlignment="1">
      <alignment horizontal="left"/>
    </xf>
    <xf numFmtId="0" fontId="11" fillId="2" borderId="18" xfId="0" applyFont="1" applyFill="1" applyBorder="1" applyAlignment="1">
      <alignment horizontal="left"/>
    </xf>
    <xf numFmtId="164" fontId="11" fillId="2" borderId="15" xfId="0" applyNumberFormat="1" applyFont="1" applyFill="1" applyBorder="1" applyAlignment="1">
      <alignment horizontal="center"/>
    </xf>
    <xf numFmtId="0" fontId="3" fillId="3" borderId="17" xfId="0" applyFont="1" applyFill="1" applyBorder="1" applyAlignment="1">
      <alignment horizontal="left"/>
    </xf>
    <xf numFmtId="164" fontId="10" fillId="2" borderId="8" xfId="0" applyNumberFormat="1" applyFont="1" applyFill="1" applyBorder="1" applyAlignment="1">
      <alignment horizontal="center"/>
    </xf>
    <xf numFmtId="0" fontId="11" fillId="3" borderId="13" xfId="0" applyFont="1" applyFill="1" applyBorder="1"/>
    <xf numFmtId="0" fontId="1" fillId="2" borderId="9" xfId="0" applyFont="1" applyFill="1" applyBorder="1"/>
    <xf numFmtId="0" fontId="1" fillId="2" borderId="25" xfId="0" applyFont="1" applyFill="1" applyBorder="1"/>
    <xf numFmtId="164" fontId="10" fillId="2" borderId="21" xfId="0" applyNumberFormat="1" applyFont="1" applyFill="1" applyBorder="1" applyAlignment="1">
      <alignment horizontal="center"/>
    </xf>
    <xf numFmtId="0" fontId="1" fillId="2" borderId="11" xfId="0" applyFont="1" applyFill="1" applyBorder="1"/>
    <xf numFmtId="0" fontId="16" fillId="2" borderId="11" xfId="0" applyFont="1" applyFill="1" applyBorder="1"/>
    <xf numFmtId="164" fontId="10" fillId="3" borderId="11" xfId="0" applyNumberFormat="1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vertical="center"/>
    </xf>
    <xf numFmtId="0" fontId="10" fillId="6" borderId="20" xfId="0" applyFont="1" applyFill="1" applyBorder="1" applyAlignment="1">
      <alignment vertical="top"/>
    </xf>
    <xf numFmtId="0" fontId="10" fillId="6" borderId="3" xfId="0" applyFont="1" applyFill="1" applyBorder="1" applyAlignment="1">
      <alignment vertical="top"/>
    </xf>
    <xf numFmtId="0" fontId="1" fillId="2" borderId="27" xfId="0" applyFont="1" applyFill="1" applyBorder="1"/>
    <xf numFmtId="0" fontId="10" fillId="8" borderId="29" xfId="0" applyFont="1" applyFill="1" applyBorder="1" applyAlignment="1">
      <alignment horizontal="left" vertical="center"/>
    </xf>
    <xf numFmtId="0" fontId="10" fillId="8" borderId="0" xfId="0" applyFont="1" applyFill="1"/>
    <xf numFmtId="0" fontId="10" fillId="8" borderId="39" xfId="0" applyFont="1" applyFill="1" applyBorder="1"/>
    <xf numFmtId="164" fontId="10" fillId="3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4" fillId="15" borderId="36" xfId="0" applyFont="1" applyFill="1" applyBorder="1" applyAlignment="1">
      <alignment horizontal="center" vertical="center" wrapText="1"/>
    </xf>
    <xf numFmtId="0" fontId="4" fillId="14" borderId="6" xfId="0" applyFont="1" applyFill="1" applyBorder="1" applyAlignment="1">
      <alignment horizontal="center" vertical="center"/>
    </xf>
    <xf numFmtId="0" fontId="4" fillId="18" borderId="3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/>
    </xf>
    <xf numFmtId="0" fontId="13" fillId="17" borderId="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left"/>
    </xf>
    <xf numFmtId="0" fontId="7" fillId="3" borderId="14" xfId="0" applyFont="1" applyFill="1" applyBorder="1" applyAlignment="1">
      <alignment horizontal="left"/>
    </xf>
    <xf numFmtId="0" fontId="4" fillId="21" borderId="36" xfId="0" applyFont="1" applyFill="1" applyBorder="1" applyAlignment="1">
      <alignment horizontal="center" vertical="center" wrapText="1"/>
    </xf>
    <xf numFmtId="0" fontId="4" fillId="20" borderId="6" xfId="0" applyFont="1" applyFill="1" applyBorder="1" applyAlignment="1">
      <alignment horizontal="center" vertical="center"/>
    </xf>
    <xf numFmtId="0" fontId="13" fillId="20" borderId="6" xfId="0" applyFont="1" applyFill="1" applyBorder="1" applyAlignment="1">
      <alignment horizontal="center" vertical="center"/>
    </xf>
    <xf numFmtId="0" fontId="4" fillId="20" borderId="3" xfId="0" applyFont="1" applyFill="1" applyBorder="1" applyAlignment="1">
      <alignment horizontal="left" vertical="center"/>
    </xf>
    <xf numFmtId="165" fontId="17" fillId="3" borderId="21" xfId="0" applyNumberFormat="1" applyFont="1" applyFill="1" applyBorder="1" applyAlignment="1">
      <alignment horizontal="center"/>
    </xf>
    <xf numFmtId="0" fontId="11" fillId="2" borderId="8" xfId="0" applyFont="1" applyFill="1" applyBorder="1" applyAlignment="1">
      <alignment horizontal="left"/>
    </xf>
    <xf numFmtId="0" fontId="11" fillId="2" borderId="9" xfId="0" applyFont="1" applyFill="1" applyBorder="1" applyAlignment="1">
      <alignment horizontal="left"/>
    </xf>
    <xf numFmtId="0" fontId="11" fillId="2" borderId="10" xfId="0" applyFont="1" applyFill="1" applyBorder="1" applyAlignment="1">
      <alignment horizontal="left"/>
    </xf>
    <xf numFmtId="0" fontId="11" fillId="2" borderId="14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0" fillId="2" borderId="18" xfId="0" applyFont="1" applyFill="1" applyBorder="1" applyAlignment="1">
      <alignment horizontal="left"/>
    </xf>
    <xf numFmtId="164" fontId="11" fillId="2" borderId="11" xfId="2" applyNumberFormat="1" applyFont="1" applyFill="1" applyBorder="1" applyAlignment="1">
      <alignment horizontal="center"/>
    </xf>
    <xf numFmtId="164" fontId="11" fillId="3" borderId="79" xfId="0" applyNumberFormat="1" applyFont="1" applyFill="1" applyBorder="1" applyAlignment="1">
      <alignment horizontal="center"/>
    </xf>
    <xf numFmtId="164" fontId="2" fillId="2" borderId="64" xfId="0" applyNumberFormat="1" applyFont="1" applyFill="1" applyBorder="1" applyAlignment="1">
      <alignment horizontal="right" vertical="center"/>
    </xf>
    <xf numFmtId="0" fontId="4" fillId="20" borderId="42" xfId="0" applyFont="1" applyFill="1" applyBorder="1" applyAlignment="1">
      <alignment vertical="center"/>
    </xf>
    <xf numFmtId="0" fontId="5" fillId="2" borderId="71" xfId="0" applyFont="1" applyFill="1" applyBorder="1" applyAlignment="1">
      <alignment horizontal="left"/>
    </xf>
    <xf numFmtId="0" fontId="3" fillId="2" borderId="71" xfId="0" applyFont="1" applyFill="1" applyBorder="1" applyAlignment="1">
      <alignment horizontal="left"/>
    </xf>
    <xf numFmtId="0" fontId="5" fillId="2" borderId="84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4" fillId="3" borderId="29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164" fontId="4" fillId="3" borderId="0" xfId="0" applyNumberFormat="1" applyFont="1" applyFill="1" applyAlignment="1">
      <alignment horizontal="center"/>
    </xf>
    <xf numFmtId="0" fontId="1" fillId="2" borderId="71" xfId="0" applyFont="1" applyFill="1" applyBorder="1" applyAlignment="1">
      <alignment horizontal="left"/>
    </xf>
    <xf numFmtId="164" fontId="1" fillId="2" borderId="31" xfId="0" applyNumberFormat="1" applyFont="1" applyFill="1" applyBorder="1" applyAlignment="1">
      <alignment horizontal="center"/>
    </xf>
    <xf numFmtId="0" fontId="10" fillId="2" borderId="71" xfId="0" applyFont="1" applyFill="1" applyBorder="1" applyAlignment="1">
      <alignment horizontal="left"/>
    </xf>
    <xf numFmtId="0" fontId="13" fillId="2" borderId="71" xfId="0" applyFont="1" applyFill="1" applyBorder="1" applyAlignment="1">
      <alignment horizontal="left"/>
    </xf>
    <xf numFmtId="164" fontId="11" fillId="2" borderId="1" xfId="0" applyNumberFormat="1" applyFont="1" applyFill="1" applyBorder="1" applyAlignment="1">
      <alignment horizontal="center"/>
    </xf>
    <xf numFmtId="164" fontId="11" fillId="2" borderId="6" xfId="0" applyNumberFormat="1" applyFont="1" applyFill="1" applyBorder="1" applyAlignment="1">
      <alignment horizontal="center"/>
    </xf>
    <xf numFmtId="0" fontId="11" fillId="3" borderId="37" xfId="2" applyFont="1" applyFill="1" applyBorder="1"/>
    <xf numFmtId="0" fontId="11" fillId="3" borderId="25" xfId="2" applyFont="1" applyFill="1" applyBorder="1"/>
    <xf numFmtId="0" fontId="11" fillId="3" borderId="25" xfId="2" applyFont="1" applyFill="1" applyBorder="1" applyAlignment="1">
      <alignment horizontal="center"/>
    </xf>
    <xf numFmtId="164" fontId="11" fillId="3" borderId="74" xfId="2" applyNumberFormat="1" applyFont="1" applyFill="1" applyBorder="1" applyAlignment="1">
      <alignment horizontal="center"/>
    </xf>
    <xf numFmtId="164" fontId="10" fillId="2" borderId="2" xfId="2" applyNumberFormat="1" applyFont="1" applyFill="1" applyBorder="1" applyAlignment="1">
      <alignment horizontal="center"/>
    </xf>
    <xf numFmtId="0" fontId="11" fillId="3" borderId="26" xfId="2" applyFont="1" applyFill="1" applyBorder="1" applyAlignment="1">
      <alignment horizontal="left"/>
    </xf>
    <xf numFmtId="0" fontId="11" fillId="3" borderId="27" xfId="2" applyFont="1" applyFill="1" applyBorder="1" applyAlignment="1">
      <alignment horizontal="left"/>
    </xf>
    <xf numFmtId="0" fontId="11" fillId="3" borderId="7" xfId="2" applyFont="1" applyFill="1" applyBorder="1" applyAlignment="1">
      <alignment horizontal="left"/>
    </xf>
    <xf numFmtId="164" fontId="11" fillId="3" borderId="37" xfId="2" applyNumberFormat="1" applyFont="1" applyFill="1" applyBorder="1" applyAlignment="1">
      <alignment horizontal="center"/>
    </xf>
    <xf numFmtId="164" fontId="11" fillId="3" borderId="87" xfId="0" applyNumberFormat="1" applyFont="1" applyFill="1" applyBorder="1" applyAlignment="1">
      <alignment horizontal="center"/>
    </xf>
    <xf numFmtId="164" fontId="10" fillId="3" borderId="67" xfId="0" applyNumberFormat="1" applyFont="1" applyFill="1" applyBorder="1" applyAlignment="1">
      <alignment horizontal="center"/>
    </xf>
    <xf numFmtId="164" fontId="10" fillId="3" borderId="87" xfId="0" applyNumberFormat="1" applyFont="1" applyFill="1" applyBorder="1" applyAlignment="1">
      <alignment horizontal="center"/>
    </xf>
    <xf numFmtId="164" fontId="11" fillId="3" borderId="67" xfId="0" applyNumberFormat="1" applyFont="1" applyFill="1" applyBorder="1" applyAlignment="1">
      <alignment horizontal="center"/>
    </xf>
    <xf numFmtId="0" fontId="13" fillId="2" borderId="75" xfId="2" applyFont="1" applyFill="1" applyBorder="1"/>
    <xf numFmtId="164" fontId="11" fillId="3" borderId="13" xfId="0" applyNumberFormat="1" applyFont="1" applyFill="1" applyBorder="1" applyAlignment="1">
      <alignment horizontal="center"/>
    </xf>
    <xf numFmtId="164" fontId="11" fillId="3" borderId="13" xfId="2" applyNumberFormat="1" applyFont="1" applyFill="1" applyBorder="1" applyAlignment="1">
      <alignment horizontal="center"/>
    </xf>
    <xf numFmtId="164" fontId="10" fillId="2" borderId="67" xfId="0" applyNumberFormat="1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4" fontId="5" fillId="2" borderId="39" xfId="0" applyNumberFormat="1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164" fontId="3" fillId="2" borderId="8" xfId="0" applyNumberFormat="1" applyFont="1" applyFill="1" applyBorder="1" applyAlignment="1">
      <alignment horizontal="center"/>
    </xf>
    <xf numFmtId="164" fontId="5" fillId="2" borderId="36" xfId="0" applyNumberFormat="1" applyFont="1" applyFill="1" applyBorder="1" applyAlignment="1">
      <alignment horizontal="center"/>
    </xf>
    <xf numFmtId="164" fontId="3" fillId="2" borderId="40" xfId="0" applyNumberFormat="1" applyFont="1" applyFill="1" applyBorder="1" applyAlignment="1">
      <alignment horizontal="center"/>
    </xf>
    <xf numFmtId="164" fontId="5" fillId="2" borderId="13" xfId="0" applyNumberFormat="1" applyFont="1" applyFill="1" applyBorder="1" applyAlignment="1">
      <alignment horizontal="center"/>
    </xf>
    <xf numFmtId="164" fontId="5" fillId="2" borderId="15" xfId="0" applyNumberFormat="1" applyFont="1" applyFill="1" applyBorder="1" applyAlignment="1">
      <alignment horizontal="center"/>
    </xf>
    <xf numFmtId="0" fontId="4" fillId="20" borderId="26" xfId="0" applyFont="1" applyFill="1" applyBorder="1" applyAlignment="1">
      <alignment vertical="center"/>
    </xf>
    <xf numFmtId="0" fontId="4" fillId="20" borderId="27" xfId="0" applyFont="1" applyFill="1" applyBorder="1" applyAlignment="1">
      <alignment vertical="center"/>
    </xf>
    <xf numFmtId="0" fontId="4" fillId="20" borderId="66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/>
    </xf>
    <xf numFmtId="164" fontId="4" fillId="3" borderId="11" xfId="0" applyNumberFormat="1" applyFont="1" applyFill="1" applyBorder="1" applyAlignment="1">
      <alignment horizontal="center"/>
    </xf>
    <xf numFmtId="164" fontId="4" fillId="3" borderId="36" xfId="0" applyNumberFormat="1" applyFont="1" applyFill="1" applyBorder="1" applyAlignment="1">
      <alignment horizontal="center"/>
    </xf>
    <xf numFmtId="0" fontId="13" fillId="0" borderId="0" xfId="0" applyFont="1"/>
    <xf numFmtId="0" fontId="3" fillId="23" borderId="13" xfId="0" applyFont="1" applyFill="1" applyBorder="1" applyAlignment="1">
      <alignment horizontal="left"/>
    </xf>
    <xf numFmtId="0" fontId="3" fillId="23" borderId="25" xfId="0" applyFont="1" applyFill="1" applyBorder="1" applyAlignment="1">
      <alignment horizontal="left"/>
    </xf>
    <xf numFmtId="0" fontId="3" fillId="23" borderId="14" xfId="0" applyFont="1" applyFill="1" applyBorder="1" applyAlignment="1">
      <alignment horizontal="left"/>
    </xf>
    <xf numFmtId="164" fontId="3" fillId="23" borderId="11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3" fillId="23" borderId="19" xfId="0" applyFont="1" applyFill="1" applyBorder="1" applyAlignment="1">
      <alignment horizontal="left"/>
    </xf>
    <xf numFmtId="0" fontId="6" fillId="23" borderId="14" xfId="0" applyFont="1" applyFill="1" applyBorder="1"/>
    <xf numFmtId="164" fontId="3" fillId="23" borderId="36" xfId="0" applyNumberFormat="1" applyFont="1" applyFill="1" applyBorder="1" applyAlignment="1">
      <alignment horizontal="center" vertical="center"/>
    </xf>
    <xf numFmtId="164" fontId="10" fillId="23" borderId="36" xfId="0" applyNumberFormat="1" applyFont="1" applyFill="1" applyBorder="1" applyAlignment="1">
      <alignment horizontal="center" vertical="center"/>
    </xf>
    <xf numFmtId="164" fontId="5" fillId="3" borderId="21" xfId="0" applyNumberFormat="1" applyFont="1" applyFill="1" applyBorder="1" applyAlignment="1">
      <alignment horizontal="center"/>
    </xf>
    <xf numFmtId="164" fontId="5" fillId="3" borderId="67" xfId="0" applyNumberFormat="1" applyFont="1" applyFill="1" applyBorder="1" applyAlignment="1">
      <alignment horizontal="center"/>
    </xf>
    <xf numFmtId="164" fontId="5" fillId="3" borderId="79" xfId="0" applyNumberFormat="1" applyFont="1" applyFill="1" applyBorder="1" applyAlignment="1">
      <alignment horizontal="center"/>
    </xf>
    <xf numFmtId="164" fontId="5" fillId="3" borderId="75" xfId="0" applyNumberFormat="1" applyFont="1" applyFill="1" applyBorder="1" applyAlignment="1">
      <alignment horizontal="center"/>
    </xf>
    <xf numFmtId="0" fontId="3" fillId="23" borderId="8" xfId="0" applyFont="1" applyFill="1" applyBorder="1"/>
    <xf numFmtId="0" fontId="3" fillId="23" borderId="9" xfId="0" applyFont="1" applyFill="1" applyBorder="1" applyAlignment="1">
      <alignment horizontal="left"/>
    </xf>
    <xf numFmtId="0" fontId="3" fillId="23" borderId="13" xfId="0" applyFont="1" applyFill="1" applyBorder="1"/>
    <xf numFmtId="0" fontId="3" fillId="23" borderId="15" xfId="0" applyFont="1" applyFill="1" applyBorder="1" applyAlignment="1">
      <alignment horizontal="left"/>
    </xf>
    <xf numFmtId="0" fontId="13" fillId="22" borderId="13" xfId="0" applyFont="1" applyFill="1" applyBorder="1"/>
    <xf numFmtId="0" fontId="13" fillId="22" borderId="14" xfId="0" applyFont="1" applyFill="1" applyBorder="1"/>
    <xf numFmtId="0" fontId="13" fillId="22" borderId="15" xfId="0" applyFont="1" applyFill="1" applyBorder="1"/>
    <xf numFmtId="0" fontId="10" fillId="22" borderId="15" xfId="0" applyFont="1" applyFill="1" applyBorder="1"/>
    <xf numFmtId="0" fontId="10" fillId="22" borderId="11" xfId="0" applyFont="1" applyFill="1" applyBorder="1"/>
    <xf numFmtId="0" fontId="3" fillId="2" borderId="0" xfId="0" applyFont="1" applyFill="1"/>
    <xf numFmtId="164" fontId="3" fillId="2" borderId="0" xfId="0" applyNumberFormat="1" applyFont="1" applyFill="1" applyAlignment="1">
      <alignment horizontal="center"/>
    </xf>
    <xf numFmtId="0" fontId="3" fillId="17" borderId="27" xfId="0" applyFont="1" applyFill="1" applyBorder="1" applyAlignment="1">
      <alignment horizontal="left" vertical="center"/>
    </xf>
    <xf numFmtId="0" fontId="4" fillId="17" borderId="5" xfId="0" applyFont="1" applyFill="1" applyBorder="1" applyAlignment="1">
      <alignment horizontal="center" vertical="center"/>
    </xf>
    <xf numFmtId="0" fontId="13" fillId="17" borderId="5" xfId="0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/>
    </xf>
    <xf numFmtId="0" fontId="4" fillId="20" borderId="23" xfId="0" applyFont="1" applyFill="1" applyBorder="1" applyAlignment="1">
      <alignment horizontal="left" vertical="center"/>
    </xf>
    <xf numFmtId="0" fontId="4" fillId="20" borderId="5" xfId="0" applyFont="1" applyFill="1" applyBorder="1"/>
    <xf numFmtId="0" fontId="4" fillId="20" borderId="23" xfId="0" applyFont="1" applyFill="1" applyBorder="1"/>
    <xf numFmtId="0" fontId="23" fillId="23" borderId="13" xfId="0" applyFont="1" applyFill="1" applyBorder="1"/>
    <xf numFmtId="0" fontId="23" fillId="23" borderId="14" xfId="0" applyFont="1" applyFill="1" applyBorder="1" applyAlignment="1">
      <alignment horizontal="left"/>
    </xf>
    <xf numFmtId="0" fontId="23" fillId="23" borderId="15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 vertical="center"/>
    </xf>
    <xf numFmtId="0" fontId="2" fillId="2" borderId="15" xfId="0" applyFont="1" applyFill="1" applyBorder="1"/>
    <xf numFmtId="0" fontId="4" fillId="3" borderId="13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6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164" fontId="10" fillId="11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 vertical="center"/>
    </xf>
    <xf numFmtId="0" fontId="10" fillId="6" borderId="6" xfId="2" applyFont="1" applyFill="1" applyBorder="1" applyAlignment="1">
      <alignment horizontal="center" vertical="center"/>
    </xf>
    <xf numFmtId="164" fontId="10" fillId="11" borderId="1" xfId="0" applyNumberFormat="1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/>
    </xf>
    <xf numFmtId="0" fontId="10" fillId="6" borderId="6" xfId="0" applyFont="1" applyFill="1" applyBorder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164" fontId="11" fillId="3" borderId="8" xfId="0" applyNumberFormat="1" applyFont="1" applyFill="1" applyBorder="1" applyAlignment="1">
      <alignment horizontal="center" vertical="center"/>
    </xf>
    <xf numFmtId="164" fontId="10" fillId="3" borderId="73" xfId="0" applyNumberFormat="1" applyFont="1" applyFill="1" applyBorder="1" applyAlignment="1">
      <alignment horizontal="center" vertical="center"/>
    </xf>
    <xf numFmtId="164" fontId="11" fillId="3" borderId="71" xfId="0" applyNumberFormat="1" applyFont="1" applyFill="1" applyBorder="1" applyAlignment="1">
      <alignment horizontal="center" vertical="center"/>
    </xf>
    <xf numFmtId="164" fontId="10" fillId="11" borderId="8" xfId="0" applyNumberFormat="1" applyFont="1" applyFill="1" applyBorder="1" applyAlignment="1">
      <alignment horizontal="center"/>
    </xf>
    <xf numFmtId="164" fontId="10" fillId="11" borderId="21" xfId="0" applyNumberFormat="1" applyFont="1" applyFill="1" applyBorder="1" applyAlignment="1">
      <alignment horizontal="center"/>
    </xf>
    <xf numFmtId="0" fontId="10" fillId="8" borderId="14" xfId="0" applyFont="1" applyFill="1" applyBorder="1" applyAlignment="1">
      <alignment vertical="center"/>
    </xf>
    <xf numFmtId="0" fontId="11" fillId="2" borderId="25" xfId="0" applyFont="1" applyFill="1" applyBorder="1"/>
    <xf numFmtId="0" fontId="11" fillId="2" borderId="57" xfId="0" applyFont="1" applyFill="1" applyBorder="1"/>
    <xf numFmtId="0" fontId="10" fillId="8" borderId="15" xfId="0" applyFont="1" applyFill="1" applyBorder="1" applyAlignment="1">
      <alignment vertical="center"/>
    </xf>
    <xf numFmtId="0" fontId="10" fillId="8" borderId="11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left"/>
    </xf>
    <xf numFmtId="164" fontId="10" fillId="2" borderId="19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164" fontId="11" fillId="2" borderId="23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1" fillId="2" borderId="26" xfId="0" applyNumberFormat="1" applyFont="1" applyFill="1" applyBorder="1" applyAlignment="1">
      <alignment horizontal="center" vertical="center"/>
    </xf>
    <xf numFmtId="164" fontId="10" fillId="11" borderId="2" xfId="0" applyNumberFormat="1" applyFont="1" applyFill="1" applyBorder="1" applyAlignment="1">
      <alignment horizontal="center" vertical="center"/>
    </xf>
    <xf numFmtId="164" fontId="10" fillId="11" borderId="11" xfId="0" applyNumberFormat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0" fontId="11" fillId="2" borderId="13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26" xfId="0" applyFont="1" applyFill="1" applyBorder="1" applyAlignment="1">
      <alignment horizontal="left" vertical="center"/>
    </xf>
    <xf numFmtId="0" fontId="11" fillId="2" borderId="27" xfId="0" applyFont="1" applyFill="1" applyBorder="1" applyAlignment="1">
      <alignment horizontal="left" vertical="center"/>
    </xf>
    <xf numFmtId="0" fontId="10" fillId="8" borderId="8" xfId="0" applyFont="1" applyFill="1" applyBorder="1" applyAlignment="1">
      <alignment horizontal="center" vertical="center"/>
    </xf>
    <xf numFmtId="0" fontId="10" fillId="8" borderId="75" xfId="0" applyFont="1" applyFill="1" applyBorder="1" applyAlignment="1">
      <alignment horizontal="center" vertical="center"/>
    </xf>
    <xf numFmtId="0" fontId="10" fillId="8" borderId="43" xfId="0" applyFont="1" applyFill="1" applyBorder="1" applyAlignment="1">
      <alignment horizontal="center" vertical="center"/>
    </xf>
    <xf numFmtId="0" fontId="10" fillId="11" borderId="19" xfId="0" applyFont="1" applyFill="1" applyBorder="1" applyAlignment="1">
      <alignment horizontal="left"/>
    </xf>
    <xf numFmtId="0" fontId="14" fillId="11" borderId="25" xfId="0" applyFont="1" applyFill="1" applyBorder="1"/>
    <xf numFmtId="164" fontId="10" fillId="11" borderId="13" xfId="0" applyNumberFormat="1" applyFont="1" applyFill="1" applyBorder="1" applyAlignment="1">
      <alignment horizontal="center"/>
    </xf>
    <xf numFmtId="164" fontId="10" fillId="11" borderId="11" xfId="0" applyNumberFormat="1" applyFont="1" applyFill="1" applyBorder="1" applyAlignment="1">
      <alignment horizontal="center"/>
    </xf>
    <xf numFmtId="4" fontId="10" fillId="3" borderId="3" xfId="0" applyNumberFormat="1" applyFont="1" applyFill="1" applyBorder="1" applyAlignment="1">
      <alignment horizontal="center" vertical="center" wrapText="1"/>
    </xf>
    <xf numFmtId="4" fontId="10" fillId="3" borderId="11" xfId="0" applyNumberFormat="1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vertical="center"/>
    </xf>
    <xf numFmtId="0" fontId="13" fillId="2" borderId="25" xfId="0" applyFont="1" applyFill="1" applyBorder="1" applyAlignment="1">
      <alignment vertical="center"/>
    </xf>
    <xf numFmtId="164" fontId="11" fillId="3" borderId="7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horizontal="left"/>
    </xf>
    <xf numFmtId="164" fontId="10" fillId="2" borderId="0" xfId="0" applyNumberFormat="1" applyFont="1" applyFill="1" applyAlignment="1">
      <alignment horizontal="center"/>
    </xf>
    <xf numFmtId="0" fontId="4" fillId="14" borderId="11" xfId="0" applyFont="1" applyFill="1" applyBorder="1" applyAlignment="1">
      <alignment horizontal="center" vertical="center"/>
    </xf>
    <xf numFmtId="0" fontId="4" fillId="14" borderId="40" xfId="0" applyFont="1" applyFill="1" applyBorder="1" applyAlignment="1">
      <alignment horizontal="center" vertical="center"/>
    </xf>
    <xf numFmtId="0" fontId="3" fillId="14" borderId="19" xfId="0" applyFont="1" applyFill="1" applyBorder="1" applyAlignment="1">
      <alignment horizontal="left"/>
    </xf>
    <xf numFmtId="0" fontId="3" fillId="14" borderId="0" xfId="0" applyFont="1" applyFill="1" applyAlignment="1">
      <alignment horizontal="left"/>
    </xf>
    <xf numFmtId="0" fontId="3" fillId="14" borderId="25" xfId="0" applyFont="1" applyFill="1" applyBorder="1" applyAlignment="1">
      <alignment horizontal="left"/>
    </xf>
    <xf numFmtId="164" fontId="3" fillId="14" borderId="36" xfId="0" applyNumberFormat="1" applyFont="1" applyFill="1" applyBorder="1" applyAlignment="1">
      <alignment horizontal="center"/>
    </xf>
    <xf numFmtId="164" fontId="10" fillId="14" borderId="74" xfId="0" applyNumberFormat="1" applyFont="1" applyFill="1" applyBorder="1" applyAlignment="1">
      <alignment horizontal="center"/>
    </xf>
    <xf numFmtId="0" fontId="13" fillId="17" borderId="11" xfId="0" applyFont="1" applyFill="1" applyBorder="1" applyAlignment="1">
      <alignment horizontal="center" vertical="center"/>
    </xf>
    <xf numFmtId="0" fontId="13" fillId="17" borderId="40" xfId="0" applyFont="1" applyFill="1" applyBorder="1" applyAlignment="1">
      <alignment horizontal="center" vertical="center"/>
    </xf>
    <xf numFmtId="164" fontId="10" fillId="17" borderId="7" xfId="0" applyNumberFormat="1" applyFont="1" applyFill="1" applyBorder="1" applyAlignment="1">
      <alignment horizontal="center"/>
    </xf>
    <xf numFmtId="164" fontId="10" fillId="17" borderId="12" xfId="0" applyNumberFormat="1" applyFont="1" applyFill="1" applyBorder="1" applyAlignment="1">
      <alignment horizontal="center"/>
    </xf>
    <xf numFmtId="164" fontId="10" fillId="17" borderId="30" xfId="0" applyNumberFormat="1" applyFont="1" applyFill="1" applyBorder="1" applyAlignment="1">
      <alignment horizontal="center"/>
    </xf>
    <xf numFmtId="0" fontId="13" fillId="13" borderId="36" xfId="0" applyFont="1" applyFill="1" applyBorder="1" applyAlignment="1">
      <alignment horizontal="center" vertical="center"/>
    </xf>
    <xf numFmtId="0" fontId="10" fillId="13" borderId="28" xfId="0" applyFont="1" applyFill="1" applyBorder="1" applyAlignment="1">
      <alignment horizontal="left"/>
    </xf>
    <xf numFmtId="0" fontId="14" fillId="13" borderId="3" xfId="0" applyFont="1" applyFill="1" applyBorder="1" applyAlignment="1">
      <alignment horizontal="left"/>
    </xf>
    <xf numFmtId="164" fontId="10" fillId="13" borderId="11" xfId="0" applyNumberFormat="1" applyFont="1" applyFill="1" applyBorder="1" applyAlignment="1">
      <alignment horizontal="center"/>
    </xf>
    <xf numFmtId="0" fontId="13" fillId="13" borderId="2" xfId="0" applyFont="1" applyFill="1" applyBorder="1" applyAlignment="1">
      <alignment horizontal="left"/>
    </xf>
    <xf numFmtId="0" fontId="1" fillId="13" borderId="3" xfId="0" applyFont="1" applyFill="1" applyBorder="1" applyAlignment="1">
      <alignment horizontal="left"/>
    </xf>
    <xf numFmtId="0" fontId="1" fillId="13" borderId="4" xfId="0" applyFont="1" applyFill="1" applyBorder="1" applyAlignment="1">
      <alignment horizontal="left"/>
    </xf>
    <xf numFmtId="0" fontId="13" fillId="13" borderId="11" xfId="0" applyFont="1" applyFill="1" applyBorder="1" applyAlignment="1">
      <alignment horizontal="center" vertical="center"/>
    </xf>
    <xf numFmtId="0" fontId="13" fillId="13" borderId="13" xfId="0" applyFont="1" applyFill="1" applyBorder="1" applyAlignment="1">
      <alignment horizontal="left"/>
    </xf>
    <xf numFmtId="0" fontId="1" fillId="13" borderId="14" xfId="0" applyFont="1" applyFill="1" applyBorder="1" applyAlignment="1">
      <alignment horizontal="center"/>
    </xf>
    <xf numFmtId="0" fontId="1" fillId="13" borderId="15" xfId="0" applyFont="1" applyFill="1" applyBorder="1" applyAlignment="1">
      <alignment horizontal="center"/>
    </xf>
    <xf numFmtId="164" fontId="13" fillId="13" borderId="4" xfId="0" applyNumberFormat="1" applyFont="1" applyFill="1" applyBorder="1" applyAlignment="1">
      <alignment horizontal="center"/>
    </xf>
    <xf numFmtId="0" fontId="13" fillId="13" borderId="19" xfId="0" applyFont="1" applyFill="1" applyBorder="1" applyAlignment="1">
      <alignment horizontal="center" vertical="center"/>
    </xf>
    <xf numFmtId="164" fontId="1" fillId="2" borderId="67" xfId="0" applyNumberFormat="1" applyFont="1" applyFill="1" applyBorder="1" applyAlignment="1">
      <alignment horizontal="center"/>
    </xf>
    <xf numFmtId="0" fontId="13" fillId="20" borderId="6" xfId="2" applyFont="1" applyFill="1" applyBorder="1" applyAlignment="1">
      <alignment horizontal="center" vertical="center"/>
    </xf>
    <xf numFmtId="0" fontId="13" fillId="20" borderId="8" xfId="2" applyFont="1" applyFill="1" applyBorder="1" applyAlignment="1">
      <alignment horizontal="center" vertical="center"/>
    </xf>
    <xf numFmtId="164" fontId="10" fillId="22" borderId="12" xfId="2" applyNumberFormat="1" applyFont="1" applyFill="1" applyBorder="1" applyAlignment="1">
      <alignment horizontal="center"/>
    </xf>
    <xf numFmtId="164" fontId="10" fillId="22" borderId="26" xfId="2" applyNumberFormat="1" applyFont="1" applyFill="1" applyBorder="1" applyAlignment="1">
      <alignment horizontal="center"/>
    </xf>
    <xf numFmtId="164" fontId="10" fillId="22" borderId="87" xfId="2" applyNumberFormat="1" applyFont="1" applyFill="1" applyBorder="1" applyAlignment="1">
      <alignment horizontal="center"/>
    </xf>
    <xf numFmtId="0" fontId="13" fillId="20" borderId="79" xfId="2" applyFont="1" applyFill="1" applyBorder="1" applyAlignment="1">
      <alignment horizontal="center" vertical="center"/>
    </xf>
    <xf numFmtId="164" fontId="10" fillId="20" borderId="59" xfId="2" applyNumberFormat="1" applyFont="1" applyFill="1" applyBorder="1" applyAlignment="1">
      <alignment horizontal="center"/>
    </xf>
    <xf numFmtId="164" fontId="10" fillId="20" borderId="60" xfId="2" applyNumberFormat="1" applyFont="1" applyFill="1" applyBorder="1" applyAlignment="1">
      <alignment horizontal="center"/>
    </xf>
    <xf numFmtId="164" fontId="10" fillId="20" borderId="11" xfId="2" applyNumberFormat="1" applyFont="1" applyFill="1" applyBorder="1" applyAlignment="1">
      <alignment horizontal="center"/>
    </xf>
    <xf numFmtId="164" fontId="13" fillId="20" borderId="1" xfId="2" applyNumberFormat="1" applyFont="1" applyFill="1" applyBorder="1" applyAlignment="1">
      <alignment horizontal="center"/>
    </xf>
    <xf numFmtId="164" fontId="13" fillId="20" borderId="52" xfId="2" applyNumberFormat="1" applyFont="1" applyFill="1" applyBorder="1" applyAlignment="1">
      <alignment horizontal="center"/>
    </xf>
    <xf numFmtId="0" fontId="1" fillId="2" borderId="25" xfId="2" applyFont="1" applyFill="1" applyBorder="1"/>
    <xf numFmtId="0" fontId="4" fillId="23" borderId="62" xfId="0" applyFont="1" applyFill="1" applyBorder="1" applyAlignment="1">
      <alignment horizontal="left"/>
    </xf>
    <xf numFmtId="0" fontId="2" fillId="23" borderId="25" xfId="0" applyFont="1" applyFill="1" applyBorder="1" applyAlignment="1">
      <alignment horizontal="left" vertical="top"/>
    </xf>
    <xf numFmtId="0" fontId="2" fillId="23" borderId="25" xfId="0" applyFont="1" applyFill="1" applyBorder="1" applyAlignment="1">
      <alignment horizontal="left" vertical="center"/>
    </xf>
    <xf numFmtId="0" fontId="4" fillId="23" borderId="33" xfId="0" applyFont="1" applyFill="1" applyBorder="1" applyAlignment="1">
      <alignment horizontal="center" vertical="center"/>
    </xf>
    <xf numFmtId="0" fontId="13" fillId="23" borderId="59" xfId="0" applyFont="1" applyFill="1" applyBorder="1" applyAlignment="1">
      <alignment horizontal="center" vertical="center"/>
    </xf>
    <xf numFmtId="0" fontId="13" fillId="23" borderId="64" xfId="0" applyFont="1" applyFill="1" applyBorder="1" applyAlignment="1">
      <alignment horizontal="center" vertical="center"/>
    </xf>
    <xf numFmtId="0" fontId="18" fillId="13" borderId="36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/>
    </xf>
    <xf numFmtId="164" fontId="18" fillId="2" borderId="11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left"/>
    </xf>
    <xf numFmtId="0" fontId="25" fillId="2" borderId="3" xfId="0" applyFont="1" applyFill="1" applyBorder="1" applyAlignment="1">
      <alignment horizontal="left"/>
    </xf>
    <xf numFmtId="0" fontId="18" fillId="3" borderId="0" xfId="0" applyFont="1" applyFill="1"/>
    <xf numFmtId="165" fontId="26" fillId="3" borderId="11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left"/>
    </xf>
    <xf numFmtId="164" fontId="18" fillId="3" borderId="26" xfId="0" applyNumberFormat="1" applyFont="1" applyFill="1" applyBorder="1" applyAlignment="1">
      <alignment horizontal="center"/>
    </xf>
    <xf numFmtId="164" fontId="18" fillId="3" borderId="11" xfId="0" applyNumberFormat="1" applyFont="1" applyFill="1" applyBorder="1" applyAlignment="1">
      <alignment horizontal="center"/>
    </xf>
    <xf numFmtId="164" fontId="18" fillId="2" borderId="1" xfId="0" applyNumberFormat="1" applyFont="1" applyFill="1" applyBorder="1" applyAlignment="1">
      <alignment horizontal="center"/>
    </xf>
    <xf numFmtId="0" fontId="18" fillId="2" borderId="16" xfId="0" applyFont="1" applyFill="1" applyBorder="1" applyAlignment="1">
      <alignment horizontal="left"/>
    </xf>
    <xf numFmtId="0" fontId="18" fillId="2" borderId="17" xfId="0" applyFont="1" applyFill="1" applyBorder="1" applyAlignment="1">
      <alignment horizontal="left"/>
    </xf>
    <xf numFmtId="0" fontId="18" fillId="2" borderId="18" xfId="0" applyFont="1" applyFill="1" applyBorder="1" applyAlignment="1">
      <alignment horizontal="left"/>
    </xf>
    <xf numFmtId="164" fontId="18" fillId="2" borderId="15" xfId="0" applyNumberFormat="1" applyFont="1" applyFill="1" applyBorder="1" applyAlignment="1">
      <alignment horizontal="center"/>
    </xf>
    <xf numFmtId="0" fontId="18" fillId="3" borderId="17" xfId="0" applyFont="1" applyFill="1" applyBorder="1"/>
    <xf numFmtId="0" fontId="2" fillId="2" borderId="13" xfId="0" applyFont="1" applyFill="1" applyBorder="1" applyAlignment="1">
      <alignment horizontal="left"/>
    </xf>
    <xf numFmtId="164" fontId="2" fillId="2" borderId="0" xfId="0" applyNumberFormat="1" applyFont="1" applyFill="1" applyAlignment="1">
      <alignment horizontal="right" vertical="center"/>
    </xf>
    <xf numFmtId="0" fontId="13" fillId="20" borderId="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/>
    </xf>
    <xf numFmtId="164" fontId="4" fillId="2" borderId="15" xfId="0" applyNumberFormat="1" applyFont="1" applyFill="1" applyBorder="1" applyAlignment="1">
      <alignment horizontal="right" vertical="center"/>
    </xf>
    <xf numFmtId="164" fontId="4" fillId="2" borderId="11" xfId="0" applyNumberFormat="1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/>
    </xf>
    <xf numFmtId="164" fontId="3" fillId="2" borderId="21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left"/>
    </xf>
    <xf numFmtId="164" fontId="5" fillId="3" borderId="36" xfId="0" quotePrefix="1" applyNumberFormat="1" applyFont="1" applyFill="1" applyBorder="1" applyAlignment="1">
      <alignment horizontal="center"/>
    </xf>
    <xf numFmtId="0" fontId="4" fillId="34" borderId="36" xfId="0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/>
    </xf>
    <xf numFmtId="0" fontId="28" fillId="3" borderId="15" xfId="0" applyFont="1" applyFill="1" applyBorder="1" applyAlignment="1">
      <alignment horizontal="left"/>
    </xf>
    <xf numFmtId="164" fontId="5" fillId="3" borderId="57" xfId="0" applyNumberFormat="1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20" xfId="0" applyFont="1" applyFill="1" applyBorder="1" applyAlignment="1">
      <alignment horizontal="left"/>
    </xf>
    <xf numFmtId="0" fontId="4" fillId="3" borderId="78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0" fontId="2" fillId="3" borderId="27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3" borderId="17" xfId="0" applyFont="1" applyFill="1" applyBorder="1" applyAlignment="1">
      <alignment horizontal="left"/>
    </xf>
    <xf numFmtId="164" fontId="13" fillId="3" borderId="36" xfId="0" applyNumberFormat="1" applyFont="1" applyFill="1" applyBorder="1" applyAlignment="1">
      <alignment horizontal="center"/>
    </xf>
    <xf numFmtId="164" fontId="13" fillId="3" borderId="1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164" fontId="4" fillId="2" borderId="11" xfId="0" applyNumberFormat="1" applyFont="1" applyFill="1" applyBorder="1" applyAlignment="1">
      <alignment horizontal="center"/>
    </xf>
    <xf numFmtId="164" fontId="3" fillId="23" borderId="21" xfId="0" applyNumberFormat="1" applyFont="1" applyFill="1" applyBorder="1" applyAlignment="1">
      <alignment horizontal="center"/>
    </xf>
    <xf numFmtId="0" fontId="4" fillId="2" borderId="13" xfId="0" applyFont="1" applyFill="1" applyBorder="1"/>
    <xf numFmtId="0" fontId="4" fillId="2" borderId="19" xfId="0" applyFont="1" applyFill="1" applyBorder="1"/>
    <xf numFmtId="4" fontId="4" fillId="2" borderId="11" xfId="0" applyNumberFormat="1" applyFont="1" applyFill="1" applyBorder="1" applyAlignment="1">
      <alignment horizontal="center" vertical="center"/>
    </xf>
    <xf numFmtId="4" fontId="13" fillId="2" borderId="11" xfId="0" applyNumberFormat="1" applyFont="1" applyFill="1" applyBorder="1" applyAlignment="1">
      <alignment horizontal="center" vertical="center"/>
    </xf>
    <xf numFmtId="0" fontId="4" fillId="20" borderId="5" xfId="0" applyFont="1" applyFill="1" applyBorder="1" applyAlignment="1">
      <alignment horizontal="center" vertical="center"/>
    </xf>
    <xf numFmtId="0" fontId="0" fillId="3" borderId="14" xfId="0" applyFill="1" applyBorder="1"/>
    <xf numFmtId="0" fontId="0" fillId="3" borderId="15" xfId="0" applyFill="1" applyBorder="1"/>
    <xf numFmtId="0" fontId="4" fillId="2" borderId="59" xfId="0" applyFont="1" applyFill="1" applyBorder="1"/>
    <xf numFmtId="0" fontId="4" fillId="3" borderId="26" xfId="0" applyFont="1" applyFill="1" applyBorder="1" applyAlignment="1">
      <alignment horizontal="left"/>
    </xf>
    <xf numFmtId="164" fontId="4" fillId="3" borderId="67" xfId="0" applyNumberFormat="1" applyFont="1" applyFill="1" applyBorder="1" applyAlignment="1">
      <alignment horizontal="center"/>
    </xf>
    <xf numFmtId="164" fontId="4" fillId="3" borderId="11" xfId="0" quotePrefix="1" applyNumberFormat="1" applyFont="1" applyFill="1" applyBorder="1" applyAlignment="1">
      <alignment horizontal="center"/>
    </xf>
    <xf numFmtId="0" fontId="4" fillId="24" borderId="13" xfId="0" applyFont="1" applyFill="1" applyBorder="1" applyAlignment="1">
      <alignment horizontal="left"/>
    </xf>
    <xf numFmtId="0" fontId="4" fillId="24" borderId="25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left"/>
    </xf>
    <xf numFmtId="164" fontId="4" fillId="24" borderId="11" xfId="0" applyNumberFormat="1" applyFont="1" applyFill="1" applyBorder="1" applyAlignment="1">
      <alignment horizontal="center"/>
    </xf>
    <xf numFmtId="0" fontId="4" fillId="14" borderId="5" xfId="0" applyFont="1" applyFill="1" applyBorder="1" applyAlignment="1">
      <alignment horizontal="center" vertical="center"/>
    </xf>
    <xf numFmtId="0" fontId="2" fillId="24" borderId="14" xfId="0" applyFont="1" applyFill="1" applyBorder="1"/>
    <xf numFmtId="164" fontId="4" fillId="24" borderId="36" xfId="0" applyNumberFormat="1" applyFont="1" applyFill="1" applyBorder="1" applyAlignment="1">
      <alignment horizontal="center" vertical="center"/>
    </xf>
    <xf numFmtId="164" fontId="13" fillId="24" borderId="36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center"/>
    </xf>
    <xf numFmtId="164" fontId="4" fillId="3" borderId="15" xfId="0" applyNumberFormat="1" applyFont="1" applyFill="1" applyBorder="1" applyAlignment="1">
      <alignment horizontal="center"/>
    </xf>
    <xf numFmtId="0" fontId="13" fillId="0" borderId="13" xfId="0" applyFont="1" applyBorder="1"/>
    <xf numFmtId="0" fontId="13" fillId="0" borderId="14" xfId="0" applyFont="1" applyBorder="1"/>
    <xf numFmtId="0" fontId="13" fillId="0" borderId="15" xfId="0" applyFont="1" applyBorder="1"/>
    <xf numFmtId="164" fontId="4" fillId="3" borderId="57" xfId="0" applyNumberFormat="1" applyFont="1" applyFill="1" applyBorder="1" applyAlignment="1">
      <alignment horizontal="center"/>
    </xf>
    <xf numFmtId="164" fontId="4" fillId="25" borderId="21" xfId="0" applyNumberFormat="1" applyFont="1" applyFill="1" applyBorder="1" applyAlignment="1">
      <alignment horizontal="center"/>
    </xf>
    <xf numFmtId="164" fontId="4" fillId="2" borderId="36" xfId="0" applyNumberFormat="1" applyFont="1" applyFill="1" applyBorder="1" applyAlignment="1">
      <alignment horizontal="center"/>
    </xf>
    <xf numFmtId="164" fontId="5" fillId="2" borderId="75" xfId="0" applyNumberFormat="1" applyFont="1" applyFill="1" applyBorder="1" applyAlignment="1">
      <alignment horizontal="center"/>
    </xf>
    <xf numFmtId="0" fontId="4" fillId="18" borderId="11" xfId="0" applyFont="1" applyFill="1" applyBorder="1" applyAlignment="1">
      <alignment horizontal="center" vertical="center" wrapText="1"/>
    </xf>
    <xf numFmtId="0" fontId="4" fillId="25" borderId="16" xfId="0" applyFont="1" applyFill="1" applyBorder="1" applyAlignment="1">
      <alignment horizontal="left"/>
    </xf>
    <xf numFmtId="0" fontId="4" fillId="25" borderId="0" xfId="0" applyFont="1" applyFill="1" applyAlignment="1">
      <alignment horizontal="left"/>
    </xf>
    <xf numFmtId="0" fontId="4" fillId="25" borderId="17" xfId="0" applyFont="1" applyFill="1" applyBorder="1" applyAlignment="1">
      <alignment horizontal="left"/>
    </xf>
    <xf numFmtId="164" fontId="2" fillId="2" borderId="11" xfId="0" applyNumberFormat="1" applyFont="1" applyFill="1" applyBorder="1" applyAlignment="1">
      <alignment horizontal="center"/>
    </xf>
    <xf numFmtId="0" fontId="4" fillId="25" borderId="8" xfId="0" applyFont="1" applyFill="1" applyBorder="1"/>
    <xf numFmtId="0" fontId="4" fillId="25" borderId="9" xfId="0" applyFont="1" applyFill="1" applyBorder="1" applyAlignment="1">
      <alignment horizontal="left"/>
    </xf>
    <xf numFmtId="0" fontId="4" fillId="5" borderId="29" xfId="0" applyFont="1" applyFill="1" applyBorder="1" applyAlignment="1">
      <alignment horizontal="left" vertical="center"/>
    </xf>
    <xf numFmtId="0" fontId="4" fillId="5" borderId="0" xfId="0" applyFont="1" applyFill="1"/>
    <xf numFmtId="0" fontId="4" fillId="5" borderId="39" xfId="0" applyFont="1" applyFill="1" applyBorder="1"/>
    <xf numFmtId="0" fontId="4" fillId="28" borderId="8" xfId="0" applyFont="1" applyFill="1" applyBorder="1"/>
    <xf numFmtId="0" fontId="4" fillId="28" borderId="9" xfId="0" applyFont="1" applyFill="1" applyBorder="1" applyAlignment="1">
      <alignment horizontal="left"/>
    </xf>
    <xf numFmtId="164" fontId="4" fillId="28" borderId="21" xfId="0" applyNumberFormat="1" applyFont="1" applyFill="1" applyBorder="1" applyAlignment="1">
      <alignment horizontal="center"/>
    </xf>
    <xf numFmtId="164" fontId="4" fillId="2" borderId="14" xfId="0" applyNumberFormat="1" applyFont="1" applyFill="1" applyBorder="1" applyAlignment="1">
      <alignment horizontal="center"/>
    </xf>
    <xf numFmtId="164" fontId="2" fillId="2" borderId="21" xfId="0" applyNumberFormat="1" applyFont="1" applyFill="1" applyBorder="1" applyAlignment="1">
      <alignment horizontal="center"/>
    </xf>
    <xf numFmtId="164" fontId="2" fillId="2" borderId="15" xfId="0" applyNumberFormat="1" applyFont="1" applyFill="1" applyBorder="1" applyAlignment="1">
      <alignment horizontal="center"/>
    </xf>
    <xf numFmtId="0" fontId="4" fillId="26" borderId="19" xfId="0" applyFont="1" applyFill="1" applyBorder="1" applyAlignment="1">
      <alignment horizontal="left" vertical="center"/>
    </xf>
    <xf numFmtId="0" fontId="2" fillId="26" borderId="25" xfId="0" applyFont="1" applyFill="1" applyBorder="1" applyAlignment="1">
      <alignment horizontal="left" vertical="center"/>
    </xf>
    <xf numFmtId="0" fontId="4" fillId="17" borderId="19" xfId="0" applyFont="1" applyFill="1" applyBorder="1" applyAlignment="1">
      <alignment horizontal="left"/>
    </xf>
    <xf numFmtId="0" fontId="4" fillId="17" borderId="25" xfId="0" applyFont="1" applyFill="1" applyBorder="1" applyAlignment="1">
      <alignment horizontal="left"/>
    </xf>
    <xf numFmtId="0" fontId="4" fillId="17" borderId="57" xfId="0" applyFont="1" applyFill="1" applyBorder="1" applyAlignment="1">
      <alignment horizontal="left"/>
    </xf>
    <xf numFmtId="0" fontId="4" fillId="22" borderId="26" xfId="0" applyFont="1" applyFill="1" applyBorder="1" applyAlignment="1">
      <alignment horizontal="left" vertical="center"/>
    </xf>
    <xf numFmtId="0" fontId="2" fillId="22" borderId="27" xfId="0" applyFont="1" applyFill="1" applyBorder="1" applyAlignment="1">
      <alignment horizontal="left" vertical="center"/>
    </xf>
    <xf numFmtId="0" fontId="4" fillId="11" borderId="13" xfId="0" applyFont="1" applyFill="1" applyBorder="1" applyAlignment="1">
      <alignment horizontal="left"/>
    </xf>
    <xf numFmtId="0" fontId="2" fillId="11" borderId="14" xfId="0" applyFont="1" applyFill="1" applyBorder="1"/>
    <xf numFmtId="164" fontId="4" fillId="11" borderId="36" xfId="0" applyNumberFormat="1" applyFont="1" applyFill="1" applyBorder="1" applyAlignment="1">
      <alignment horizontal="center" vertical="center"/>
    </xf>
    <xf numFmtId="164" fontId="13" fillId="11" borderId="36" xfId="0" applyNumberFormat="1" applyFont="1" applyFill="1" applyBorder="1" applyAlignment="1">
      <alignment horizontal="center" vertical="center"/>
    </xf>
    <xf numFmtId="0" fontId="4" fillId="11" borderId="16" xfId="0" applyFont="1" applyFill="1" applyBorder="1" applyAlignment="1">
      <alignment horizontal="left"/>
    </xf>
    <xf numFmtId="0" fontId="2" fillId="11" borderId="17" xfId="0" applyFont="1" applyFill="1" applyBorder="1"/>
    <xf numFmtId="0" fontId="4" fillId="11" borderId="33" xfId="0" applyFont="1" applyFill="1" applyBorder="1" applyAlignment="1">
      <alignment vertical="center"/>
    </xf>
    <xf numFmtId="0" fontId="4" fillId="11" borderId="59" xfId="0" applyFont="1" applyFill="1" applyBorder="1" applyAlignment="1">
      <alignment horizontal="left"/>
    </xf>
    <xf numFmtId="0" fontId="4" fillId="11" borderId="59" xfId="0" applyFont="1" applyFill="1" applyBorder="1" applyAlignment="1">
      <alignment horizontal="center" vertical="center"/>
    </xf>
    <xf numFmtId="0" fontId="4" fillId="11" borderId="64" xfId="0" applyFont="1" applyFill="1" applyBorder="1" applyAlignment="1">
      <alignment horizontal="center" vertical="center"/>
    </xf>
    <xf numFmtId="164" fontId="5" fillId="3" borderId="14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32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left"/>
    </xf>
    <xf numFmtId="0" fontId="1" fillId="2" borderId="27" xfId="0" applyFont="1" applyFill="1" applyBorder="1" applyAlignment="1">
      <alignment horizontal="left"/>
    </xf>
    <xf numFmtId="164" fontId="13" fillId="19" borderId="11" xfId="0" applyNumberFormat="1" applyFont="1" applyFill="1" applyBorder="1"/>
    <xf numFmtId="164" fontId="13" fillId="19" borderId="11" xfId="0" applyNumberFormat="1" applyFont="1" applyFill="1" applyBorder="1" applyAlignment="1">
      <alignment horizontal="center"/>
    </xf>
    <xf numFmtId="164" fontId="4" fillId="33" borderId="11" xfId="0" applyNumberFormat="1" applyFont="1" applyFill="1" applyBorder="1" applyAlignment="1">
      <alignment horizontal="center"/>
    </xf>
    <xf numFmtId="164" fontId="4" fillId="33" borderId="0" xfId="0" applyNumberFormat="1" applyFont="1" applyFill="1" applyAlignment="1">
      <alignment horizontal="center"/>
    </xf>
    <xf numFmtId="164" fontId="2" fillId="2" borderId="59" xfId="0" applyNumberFormat="1" applyFont="1" applyFill="1" applyBorder="1" applyAlignment="1">
      <alignment vertical="center"/>
    </xf>
    <xf numFmtId="164" fontId="13" fillId="20" borderId="5" xfId="0" applyNumberFormat="1" applyFont="1" applyFill="1" applyBorder="1" applyAlignment="1">
      <alignment horizontal="center" vertical="center"/>
    </xf>
    <xf numFmtId="164" fontId="13" fillId="20" borderId="63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/>
    <xf numFmtId="164" fontId="4" fillId="20" borderId="5" xfId="0" applyNumberFormat="1" applyFont="1" applyFill="1" applyBorder="1" applyAlignment="1">
      <alignment horizontal="center" vertical="center"/>
    </xf>
    <xf numFmtId="164" fontId="2" fillId="2" borderId="21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57" xfId="0" applyNumberFormat="1" applyFont="1" applyFill="1" applyBorder="1" applyAlignment="1">
      <alignment horizontal="center" vertical="center"/>
    </xf>
    <xf numFmtId="164" fontId="2" fillId="2" borderId="19" xfId="0" applyNumberFormat="1" applyFont="1" applyFill="1" applyBorder="1" applyAlignment="1">
      <alignment horizontal="center" vertical="center"/>
    </xf>
    <xf numFmtId="164" fontId="2" fillId="2" borderId="36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164" fontId="10" fillId="3" borderId="70" xfId="0" applyNumberFormat="1" applyFont="1" applyFill="1" applyBorder="1" applyAlignment="1">
      <alignment horizontal="center" vertical="center"/>
    </xf>
    <xf numFmtId="164" fontId="11" fillId="3" borderId="67" xfId="0" applyNumberFormat="1" applyFont="1" applyFill="1" applyBorder="1" applyAlignment="1">
      <alignment horizontal="center" vertical="center"/>
    </xf>
    <xf numFmtId="164" fontId="10" fillId="3" borderId="67" xfId="0" applyNumberFormat="1" applyFont="1" applyFill="1" applyBorder="1" applyAlignment="1">
      <alignment horizontal="center" vertical="center"/>
    </xf>
    <xf numFmtId="164" fontId="11" fillId="3" borderId="8" xfId="0" applyNumberFormat="1" applyFont="1" applyFill="1" applyBorder="1" applyAlignment="1">
      <alignment horizontal="center"/>
    </xf>
    <xf numFmtId="164" fontId="11" fillId="3" borderId="0" xfId="0" applyNumberFormat="1" applyFont="1" applyFill="1" applyAlignment="1">
      <alignment horizontal="center"/>
    </xf>
    <xf numFmtId="164" fontId="11" fillId="3" borderId="23" xfId="0" applyNumberFormat="1" applyFont="1" applyFill="1" applyBorder="1" applyAlignment="1">
      <alignment horizontal="center"/>
    </xf>
    <xf numFmtId="164" fontId="10" fillId="11" borderId="59" xfId="0" applyNumberFormat="1" applyFont="1" applyFill="1" applyBorder="1" applyAlignment="1">
      <alignment horizontal="center"/>
    </xf>
    <xf numFmtId="164" fontId="10" fillId="11" borderId="64" xfId="0" applyNumberFormat="1" applyFont="1" applyFill="1" applyBorder="1" applyAlignment="1">
      <alignment horizontal="center"/>
    </xf>
    <xf numFmtId="164" fontId="10" fillId="3" borderId="12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vertical="center"/>
    </xf>
    <xf numFmtId="0" fontId="11" fillId="6" borderId="14" xfId="0" applyFont="1" applyFill="1" applyBorder="1" applyAlignment="1">
      <alignment horizontal="left"/>
    </xf>
    <xf numFmtId="0" fontId="10" fillId="6" borderId="59" xfId="0" applyFont="1" applyFill="1" applyBorder="1" applyAlignment="1">
      <alignment horizontal="center" vertical="center"/>
    </xf>
    <xf numFmtId="0" fontId="10" fillId="6" borderId="64" xfId="0" applyFont="1" applyFill="1" applyBorder="1" applyAlignment="1">
      <alignment horizontal="center" vertical="center"/>
    </xf>
    <xf numFmtId="164" fontId="10" fillId="11" borderId="2" xfId="0" applyNumberFormat="1" applyFont="1" applyFill="1" applyBorder="1" applyAlignment="1">
      <alignment horizontal="center"/>
    </xf>
    <xf numFmtId="164" fontId="11" fillId="3" borderId="87" xfId="0" applyNumberFormat="1" applyFont="1" applyFill="1" applyBorder="1" applyAlignment="1">
      <alignment horizontal="center" vertical="center"/>
    </xf>
    <xf numFmtId="164" fontId="10" fillId="11" borderId="41" xfId="0" applyNumberFormat="1" applyFont="1" applyFill="1" applyBorder="1" applyAlignment="1">
      <alignment horizontal="center"/>
    </xf>
    <xf numFmtId="164" fontId="10" fillId="11" borderId="12" xfId="0" applyNumberFormat="1" applyFont="1" applyFill="1" applyBorder="1" applyAlignment="1">
      <alignment horizontal="center" vertical="center"/>
    </xf>
    <xf numFmtId="164" fontId="10" fillId="2" borderId="70" xfId="0" applyNumberFormat="1" applyFont="1" applyFill="1" applyBorder="1" applyAlignment="1">
      <alignment horizontal="center" vertical="center"/>
    </xf>
    <xf numFmtId="164" fontId="11" fillId="2" borderId="67" xfId="0" applyNumberFormat="1" applyFont="1" applyFill="1" applyBorder="1" applyAlignment="1">
      <alignment horizontal="center" vertical="center"/>
    </xf>
    <xf numFmtId="164" fontId="11" fillId="3" borderId="36" xfId="0" applyNumberFormat="1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left"/>
    </xf>
    <xf numFmtId="0" fontId="25" fillId="2" borderId="25" xfId="0" applyFont="1" applyFill="1" applyBorder="1" applyAlignment="1">
      <alignment horizontal="left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3" fillId="8" borderId="59" xfId="0" applyNumberFormat="1" applyFont="1" applyFill="1" applyBorder="1" applyAlignment="1">
      <alignment horizontal="center" vertical="center"/>
    </xf>
    <xf numFmtId="164" fontId="13" fillId="8" borderId="64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164" fontId="4" fillId="14" borderId="15" xfId="0" applyNumberFormat="1" applyFont="1" applyFill="1" applyBorder="1" applyAlignment="1">
      <alignment horizontal="right" vertical="center"/>
    </xf>
    <xf numFmtId="164" fontId="4" fillId="11" borderId="15" xfId="0" applyNumberFormat="1" applyFont="1" applyFill="1" applyBorder="1" applyAlignment="1">
      <alignment horizontal="center" vertical="center" wrapText="1"/>
    </xf>
    <xf numFmtId="164" fontId="4" fillId="11" borderId="11" xfId="0" applyNumberFormat="1" applyFont="1" applyFill="1" applyBorder="1" applyAlignment="1">
      <alignment horizontal="center" vertical="center" wrapText="1"/>
    </xf>
    <xf numFmtId="164" fontId="4" fillId="17" borderId="15" xfId="0" applyNumberFormat="1" applyFont="1" applyFill="1" applyBorder="1" applyAlignment="1">
      <alignment horizontal="center" vertical="center"/>
    </xf>
    <xf numFmtId="164" fontId="4" fillId="17" borderId="13" xfId="0" applyNumberFormat="1" applyFont="1" applyFill="1" applyBorder="1" applyAlignment="1">
      <alignment horizontal="center" vertical="center"/>
    </xf>
    <xf numFmtId="164" fontId="4" fillId="17" borderId="21" xfId="0" applyNumberFormat="1" applyFont="1" applyFill="1" applyBorder="1" applyAlignment="1">
      <alignment horizontal="center" vertical="center"/>
    </xf>
    <xf numFmtId="164" fontId="4" fillId="35" borderId="11" xfId="0" applyNumberFormat="1" applyFont="1" applyFill="1" applyBorder="1" applyAlignment="1">
      <alignment horizontal="center" vertical="center"/>
    </xf>
    <xf numFmtId="0" fontId="4" fillId="24" borderId="19" xfId="0" applyFont="1" applyFill="1" applyBorder="1" applyAlignment="1">
      <alignment horizontal="left"/>
    </xf>
    <xf numFmtId="164" fontId="4" fillId="24" borderId="36" xfId="0" applyNumberFormat="1" applyFont="1" applyFill="1" applyBorder="1" applyAlignment="1">
      <alignment horizontal="center"/>
    </xf>
    <xf numFmtId="0" fontId="10" fillId="2" borderId="23" xfId="2" applyFont="1" applyFill="1" applyBorder="1"/>
    <xf numFmtId="0" fontId="10" fillId="2" borderId="0" xfId="2" applyFont="1" applyFill="1"/>
    <xf numFmtId="0" fontId="10" fillId="2" borderId="0" xfId="2" applyFont="1" applyFill="1" applyAlignment="1">
      <alignment horizontal="center"/>
    </xf>
    <xf numFmtId="164" fontId="10" fillId="2" borderId="23" xfId="2" applyNumberFormat="1" applyFont="1" applyFill="1" applyBorder="1" applyAlignment="1">
      <alignment horizontal="center"/>
    </xf>
    <xf numFmtId="164" fontId="10" fillId="2" borderId="75" xfId="0" applyNumberFormat="1" applyFont="1" applyFill="1" applyBorder="1" applyAlignment="1">
      <alignment horizontal="center"/>
    </xf>
    <xf numFmtId="164" fontId="13" fillId="17" borderId="5" xfId="0" applyNumberFormat="1" applyFont="1" applyFill="1" applyBorder="1" applyAlignment="1">
      <alignment horizontal="center" vertical="center"/>
    </xf>
    <xf numFmtId="164" fontId="1" fillId="2" borderId="26" xfId="2" applyNumberFormat="1" applyFont="1" applyFill="1" applyBorder="1" applyAlignment="1">
      <alignment horizontal="center"/>
    </xf>
    <xf numFmtId="164" fontId="13" fillId="20" borderId="2" xfId="2" applyNumberFormat="1" applyFont="1" applyFill="1" applyBorder="1" applyAlignment="1">
      <alignment horizontal="center"/>
    </xf>
    <xf numFmtId="164" fontId="1" fillId="2" borderId="87" xfId="2" applyNumberFormat="1" applyFont="1" applyFill="1" applyBorder="1" applyAlignment="1">
      <alignment horizontal="center"/>
    </xf>
    <xf numFmtId="164" fontId="1" fillId="2" borderId="67" xfId="2" applyNumberFormat="1" applyFont="1" applyFill="1" applyBorder="1" applyAlignment="1">
      <alignment horizontal="center"/>
    </xf>
    <xf numFmtId="164" fontId="13" fillId="20" borderId="67" xfId="2" applyNumberFormat="1" applyFont="1" applyFill="1" applyBorder="1" applyAlignment="1">
      <alignment horizontal="center"/>
    </xf>
    <xf numFmtId="164" fontId="13" fillId="2" borderId="75" xfId="2" applyNumberFormat="1" applyFont="1" applyFill="1" applyBorder="1" applyAlignment="1">
      <alignment horizontal="right"/>
    </xf>
    <xf numFmtId="164" fontId="10" fillId="3" borderId="31" xfId="0" applyNumberFormat="1" applyFont="1" applyFill="1" applyBorder="1" applyAlignment="1">
      <alignment horizontal="center"/>
    </xf>
    <xf numFmtId="164" fontId="11" fillId="2" borderId="15" xfId="2" applyNumberFormat="1" applyFont="1" applyFill="1" applyBorder="1" applyAlignment="1">
      <alignment horizontal="center"/>
    </xf>
    <xf numFmtId="164" fontId="10" fillId="3" borderId="72" xfId="2" applyNumberFormat="1" applyFont="1" applyFill="1" applyBorder="1" applyAlignment="1">
      <alignment horizontal="center"/>
    </xf>
    <xf numFmtId="165" fontId="17" fillId="3" borderId="11" xfId="0" applyNumberFormat="1" applyFont="1" applyFill="1" applyBorder="1" applyAlignment="1">
      <alignment horizontal="center"/>
    </xf>
    <xf numFmtId="164" fontId="18" fillId="2" borderId="2" xfId="0" applyNumberFormat="1" applyFont="1" applyFill="1" applyBorder="1" applyAlignment="1">
      <alignment horizontal="center"/>
    </xf>
    <xf numFmtId="164" fontId="18" fillId="3" borderId="0" xfId="0" applyNumberFormat="1" applyFont="1" applyFill="1" applyAlignment="1">
      <alignment horizontal="center"/>
    </xf>
    <xf numFmtId="164" fontId="18" fillId="2" borderId="0" xfId="0" applyNumberFormat="1" applyFont="1" applyFill="1" applyAlignment="1">
      <alignment horizontal="center"/>
    </xf>
    <xf numFmtId="164" fontId="11" fillId="2" borderId="0" xfId="0" applyNumberFormat="1" applyFont="1" applyFill="1" applyAlignment="1">
      <alignment horizontal="center"/>
    </xf>
    <xf numFmtId="164" fontId="11" fillId="2" borderId="8" xfId="0" applyNumberFormat="1" applyFont="1" applyFill="1" applyBorder="1" applyAlignment="1">
      <alignment horizontal="center"/>
    </xf>
    <xf numFmtId="164" fontId="11" fillId="3" borderId="26" xfId="0" applyNumberFormat="1" applyFont="1" applyFill="1" applyBorder="1" applyAlignment="1">
      <alignment horizontal="center"/>
    </xf>
    <xf numFmtId="164" fontId="18" fillId="2" borderId="67" xfId="0" applyNumberFormat="1" applyFont="1" applyFill="1" applyBorder="1" applyAlignment="1">
      <alignment horizontal="center"/>
    </xf>
    <xf numFmtId="164" fontId="11" fillId="2" borderId="67" xfId="0" applyNumberFormat="1" applyFont="1" applyFill="1" applyBorder="1" applyAlignment="1">
      <alignment horizontal="center"/>
    </xf>
    <xf numFmtId="164" fontId="11" fillId="2" borderId="41" xfId="0" applyNumberFormat="1" applyFont="1" applyFill="1" applyBorder="1" applyAlignment="1">
      <alignment horizontal="center"/>
    </xf>
    <xf numFmtId="164" fontId="29" fillId="3" borderId="36" xfId="0" applyNumberFormat="1" applyFont="1" applyFill="1" applyBorder="1" applyAlignment="1">
      <alignment horizontal="center"/>
    </xf>
    <xf numFmtId="164" fontId="30" fillId="3" borderId="36" xfId="0" applyNumberFormat="1" applyFont="1" applyFill="1" applyBorder="1" applyAlignment="1">
      <alignment horizontal="center"/>
    </xf>
    <xf numFmtId="0" fontId="10" fillId="6" borderId="9" xfId="0" applyFont="1" applyFill="1" applyBorder="1" applyAlignment="1">
      <alignment horizontal="center" vertical="center"/>
    </xf>
    <xf numFmtId="0" fontId="10" fillId="9" borderId="1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4" fillId="14" borderId="43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0" fontId="4" fillId="14" borderId="13" xfId="0" applyFont="1" applyFill="1" applyBorder="1" applyAlignment="1">
      <alignment vertical="center"/>
    </xf>
    <xf numFmtId="0" fontId="4" fillId="14" borderId="14" xfId="0" applyFont="1" applyFill="1" applyBorder="1" applyAlignment="1">
      <alignment horizontal="left"/>
    </xf>
    <xf numFmtId="0" fontId="4" fillId="14" borderId="15" xfId="0" applyFont="1" applyFill="1" applyBorder="1" applyAlignment="1">
      <alignment horizontal="left"/>
    </xf>
    <xf numFmtId="0" fontId="4" fillId="24" borderId="15" xfId="0" applyFont="1" applyFill="1" applyBorder="1" applyAlignment="1">
      <alignment horizontal="left"/>
    </xf>
    <xf numFmtId="0" fontId="13" fillId="20" borderId="74" xfId="2" applyFont="1" applyFill="1" applyBorder="1" applyAlignment="1">
      <alignment horizontal="center" vertical="center"/>
    </xf>
    <xf numFmtId="0" fontId="13" fillId="20" borderId="37" xfId="2" applyFont="1" applyFill="1" applyBorder="1" applyAlignment="1">
      <alignment horizontal="center" vertical="center"/>
    </xf>
    <xf numFmtId="0" fontId="13" fillId="20" borderId="36" xfId="2" applyFont="1" applyFill="1" applyBorder="1" applyAlignment="1">
      <alignment horizontal="center" vertical="center"/>
    </xf>
    <xf numFmtId="0" fontId="4" fillId="3" borderId="71" xfId="0" applyFont="1" applyFill="1" applyBorder="1" applyAlignment="1">
      <alignment horizontal="left"/>
    </xf>
    <xf numFmtId="0" fontId="5" fillId="3" borderId="84" xfId="0" applyFont="1" applyFill="1" applyBorder="1" applyAlignment="1">
      <alignment horizontal="left"/>
    </xf>
    <xf numFmtId="0" fontId="4" fillId="25" borderId="13" xfId="0" applyFont="1" applyFill="1" applyBorder="1" applyAlignment="1">
      <alignment horizontal="left"/>
    </xf>
    <xf numFmtId="0" fontId="4" fillId="25" borderId="14" xfId="0" applyFont="1" applyFill="1" applyBorder="1" applyAlignment="1">
      <alignment horizontal="left"/>
    </xf>
    <xf numFmtId="0" fontId="4" fillId="25" borderId="15" xfId="0" applyFont="1" applyFill="1" applyBorder="1" applyAlignment="1">
      <alignment horizontal="left"/>
    </xf>
    <xf numFmtId="164" fontId="4" fillId="25" borderId="11" xfId="0" applyNumberFormat="1" applyFont="1" applyFill="1" applyBorder="1" applyAlignment="1">
      <alignment horizontal="center"/>
    </xf>
    <xf numFmtId="164" fontId="10" fillId="2" borderId="6" xfId="0" applyNumberFormat="1" applyFont="1" applyFill="1" applyBorder="1" applyAlignment="1">
      <alignment horizontal="center" vertical="center"/>
    </xf>
    <xf numFmtId="164" fontId="11" fillId="2" borderId="70" xfId="0" applyNumberFormat="1" applyFont="1" applyFill="1" applyBorder="1" applyAlignment="1">
      <alignment horizontal="center"/>
    </xf>
    <xf numFmtId="164" fontId="10" fillId="11" borderId="41" xfId="0" applyNumberFormat="1" applyFont="1" applyFill="1" applyBorder="1" applyAlignment="1">
      <alignment horizontal="center" vertical="center"/>
    </xf>
    <xf numFmtId="0" fontId="13" fillId="20" borderId="5" xfId="2" applyFont="1" applyFill="1" applyBorder="1" applyAlignment="1">
      <alignment horizontal="center" vertical="center"/>
    </xf>
    <xf numFmtId="0" fontId="13" fillId="20" borderId="23" xfId="2" applyFont="1" applyFill="1" applyBorder="1" applyAlignment="1">
      <alignment horizontal="center" vertical="center"/>
    </xf>
    <xf numFmtId="0" fontId="13" fillId="20" borderId="75" xfId="2" applyFont="1" applyFill="1" applyBorder="1" applyAlignment="1">
      <alignment horizontal="center" vertical="center"/>
    </xf>
    <xf numFmtId="0" fontId="11" fillId="3" borderId="13" xfId="2" applyFont="1" applyFill="1" applyBorder="1" applyAlignment="1">
      <alignment horizontal="left"/>
    </xf>
    <xf numFmtId="0" fontId="11" fillId="3" borderId="14" xfId="2" applyFont="1" applyFill="1" applyBorder="1" applyAlignment="1">
      <alignment horizontal="left"/>
    </xf>
    <xf numFmtId="0" fontId="11" fillId="3" borderId="15" xfId="2" applyFont="1" applyFill="1" applyBorder="1" applyAlignment="1">
      <alignment horizontal="left"/>
    </xf>
    <xf numFmtId="0" fontId="4" fillId="32" borderId="13" xfId="0" applyFont="1" applyFill="1" applyBorder="1" applyAlignment="1">
      <alignment horizontal="left"/>
    </xf>
    <xf numFmtId="0" fontId="4" fillId="32" borderId="14" xfId="0" applyFont="1" applyFill="1" applyBorder="1" applyAlignment="1">
      <alignment horizontal="left"/>
    </xf>
    <xf numFmtId="0" fontId="4" fillId="32" borderId="15" xfId="0" applyFont="1" applyFill="1" applyBorder="1" applyAlignment="1">
      <alignment horizontal="left"/>
    </xf>
    <xf numFmtId="164" fontId="4" fillId="32" borderId="15" xfId="0" applyNumberFormat="1" applyFont="1" applyFill="1" applyBorder="1" applyAlignment="1">
      <alignment horizontal="right" vertical="center"/>
    </xf>
    <xf numFmtId="164" fontId="4" fillId="32" borderId="11" xfId="0" applyNumberFormat="1" applyFont="1" applyFill="1" applyBorder="1" applyAlignment="1">
      <alignment horizontal="right" vertical="center"/>
    </xf>
    <xf numFmtId="164" fontId="13" fillId="32" borderId="11" xfId="0" applyNumberFormat="1" applyFont="1" applyFill="1" applyBorder="1" applyAlignment="1">
      <alignment horizontal="center" vertical="center"/>
    </xf>
    <xf numFmtId="0" fontId="4" fillId="32" borderId="33" xfId="0" applyFont="1" applyFill="1" applyBorder="1" applyAlignment="1">
      <alignment horizontal="center" vertical="center"/>
    </xf>
    <xf numFmtId="0" fontId="13" fillId="32" borderId="59" xfId="0" applyFont="1" applyFill="1" applyBorder="1" applyAlignment="1">
      <alignment horizontal="center" vertical="center"/>
    </xf>
    <xf numFmtId="0" fontId="13" fillId="32" borderId="64" xfId="0" applyFont="1" applyFill="1" applyBorder="1" applyAlignment="1">
      <alignment horizontal="center" vertical="center"/>
    </xf>
    <xf numFmtId="0" fontId="31" fillId="2" borderId="0" xfId="0" applyFont="1" applyFill="1"/>
    <xf numFmtId="164" fontId="32" fillId="36" borderId="11" xfId="0" applyNumberFormat="1" applyFont="1" applyFill="1" applyBorder="1" applyAlignment="1">
      <alignment vertical="center"/>
    </xf>
    <xf numFmtId="164" fontId="1" fillId="2" borderId="75" xfId="0" applyNumberFormat="1" applyFont="1" applyFill="1" applyBorder="1" applyAlignment="1">
      <alignment horizontal="right" vertical="center"/>
    </xf>
    <xf numFmtId="164" fontId="13" fillId="32" borderId="11" xfId="0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left"/>
    </xf>
    <xf numFmtId="165" fontId="10" fillId="0" borderId="44" xfId="0" applyNumberFormat="1" applyFont="1" applyBorder="1" applyAlignment="1">
      <alignment horizontal="center" vertical="center"/>
    </xf>
    <xf numFmtId="165" fontId="10" fillId="0" borderId="1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10" fillId="0" borderId="67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0" fontId="18" fillId="2" borderId="26" xfId="0" applyFont="1" applyFill="1" applyBorder="1" applyAlignment="1">
      <alignment horizontal="left"/>
    </xf>
    <xf numFmtId="0" fontId="11" fillId="2" borderId="11" xfId="0" applyFont="1" applyFill="1" applyBorder="1" applyAlignment="1">
      <alignment horizontal="left"/>
    </xf>
    <xf numFmtId="0" fontId="18" fillId="2" borderId="27" xfId="0" applyFont="1" applyFill="1" applyBorder="1" applyAlignment="1">
      <alignment horizontal="left"/>
    </xf>
    <xf numFmtId="0" fontId="18" fillId="2" borderId="7" xfId="0" applyFont="1" applyFill="1" applyBorder="1" applyAlignment="1">
      <alignment horizontal="left"/>
    </xf>
    <xf numFmtId="0" fontId="1" fillId="2" borderId="57" xfId="0" applyFont="1" applyFill="1" applyBorder="1"/>
    <xf numFmtId="0" fontId="11" fillId="2" borderId="36" xfId="0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0" fontId="15" fillId="2" borderId="15" xfId="0" applyFont="1" applyFill="1" applyBorder="1" applyAlignment="1">
      <alignment horizontal="left"/>
    </xf>
    <xf numFmtId="164" fontId="18" fillId="3" borderId="19" xfId="0" applyNumberFormat="1" applyFont="1" applyFill="1" applyBorder="1" applyAlignment="1">
      <alignment horizontal="center"/>
    </xf>
    <xf numFmtId="165" fontId="26" fillId="3" borderId="75" xfId="0" applyNumberFormat="1" applyFont="1" applyFill="1" applyBorder="1" applyAlignment="1">
      <alignment horizontal="center"/>
    </xf>
    <xf numFmtId="4" fontId="11" fillId="3" borderId="0" xfId="0" applyNumberFormat="1" applyFont="1" applyFill="1"/>
    <xf numFmtId="164" fontId="1" fillId="2" borderId="90" xfId="0" applyNumberFormat="1" applyFont="1" applyFill="1" applyBorder="1" applyAlignment="1">
      <alignment horizontal="center"/>
    </xf>
    <xf numFmtId="0" fontId="35" fillId="2" borderId="71" xfId="0" applyFont="1" applyFill="1" applyBorder="1" applyAlignment="1">
      <alignment horizontal="left"/>
    </xf>
    <xf numFmtId="0" fontId="11" fillId="2" borderId="71" xfId="0" applyFont="1" applyFill="1" applyBorder="1" applyAlignment="1">
      <alignment horizontal="left"/>
    </xf>
    <xf numFmtId="164" fontId="18" fillId="0" borderId="11" xfId="0" applyNumberFormat="1" applyFont="1" applyBorder="1" applyAlignment="1">
      <alignment horizontal="center"/>
    </xf>
    <xf numFmtId="164" fontId="11" fillId="0" borderId="11" xfId="0" applyNumberFormat="1" applyFont="1" applyBorder="1" applyAlignment="1">
      <alignment horizontal="center"/>
    </xf>
    <xf numFmtId="165" fontId="26" fillId="0" borderId="11" xfId="0" applyNumberFormat="1" applyFont="1" applyBorder="1" applyAlignment="1">
      <alignment horizontal="center"/>
    </xf>
    <xf numFmtId="4" fontId="11" fillId="0" borderId="11" xfId="0" applyNumberFormat="1" applyFont="1" applyBorder="1" applyAlignment="1">
      <alignment horizontal="center"/>
    </xf>
    <xf numFmtId="0" fontId="1" fillId="0" borderId="50" xfId="2" applyFont="1" applyBorder="1" applyAlignment="1">
      <alignment horizontal="left"/>
    </xf>
    <xf numFmtId="0" fontId="1" fillId="0" borderId="3" xfId="2" applyFont="1" applyBorder="1" applyAlignment="1">
      <alignment horizontal="left"/>
    </xf>
    <xf numFmtId="0" fontId="1" fillId="0" borderId="4" xfId="2" applyFont="1" applyBorder="1" applyAlignment="1">
      <alignment horizontal="left"/>
    </xf>
    <xf numFmtId="4" fontId="1" fillId="2" borderId="0" xfId="2" applyNumberFormat="1" applyFont="1" applyFill="1"/>
    <xf numFmtId="0" fontId="1" fillId="0" borderId="25" xfId="0" applyFont="1" applyBorder="1" applyAlignment="1">
      <alignment horizontal="left" vertical="center" wrapText="1"/>
    </xf>
    <xf numFmtId="0" fontId="10" fillId="32" borderId="13" xfId="0" applyFont="1" applyFill="1" applyBorder="1" applyAlignment="1">
      <alignment horizontal="center" vertical="center"/>
    </xf>
    <xf numFmtId="0" fontId="8" fillId="32" borderId="14" xfId="0" applyFont="1" applyFill="1" applyBorder="1" applyAlignment="1">
      <alignment horizontal="center" vertical="center"/>
    </xf>
    <xf numFmtId="0" fontId="8" fillId="32" borderId="1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65" xfId="0" applyFont="1" applyFill="1" applyBorder="1" applyAlignment="1">
      <alignment horizontal="left"/>
    </xf>
    <xf numFmtId="0" fontId="13" fillId="16" borderId="73" xfId="0" applyFont="1" applyFill="1" applyBorder="1" applyAlignment="1">
      <alignment horizontal="left" vertical="center"/>
    </xf>
    <xf numFmtId="0" fontId="13" fillId="16" borderId="42" xfId="0" applyFont="1" applyFill="1" applyBorder="1" applyAlignment="1">
      <alignment horizontal="left" vertical="center"/>
    </xf>
    <xf numFmtId="0" fontId="13" fillId="16" borderId="77" xfId="0" applyFont="1" applyFill="1" applyBorder="1" applyAlignment="1">
      <alignment horizontal="left" vertical="center"/>
    </xf>
    <xf numFmtId="0" fontId="4" fillId="14" borderId="19" xfId="0" applyFont="1" applyFill="1" applyBorder="1" applyAlignment="1">
      <alignment horizontal="left" vertical="center"/>
    </xf>
    <xf numFmtId="0" fontId="4" fillId="14" borderId="25" xfId="0" applyFont="1" applyFill="1" applyBorder="1" applyAlignment="1">
      <alignment horizontal="left" vertical="center"/>
    </xf>
    <xf numFmtId="0" fontId="4" fillId="14" borderId="57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4" fillId="3" borderId="66" xfId="0" applyFont="1" applyFill="1" applyBorder="1" applyAlignment="1">
      <alignment horizontal="left"/>
    </xf>
    <xf numFmtId="0" fontId="20" fillId="19" borderId="81" xfId="0" applyFont="1" applyFill="1" applyBorder="1" applyAlignment="1">
      <alignment horizontal="center" vertical="center"/>
    </xf>
    <xf numFmtId="0" fontId="20" fillId="19" borderId="68" xfId="0" applyFont="1" applyFill="1" applyBorder="1" applyAlignment="1">
      <alignment horizontal="center" vertical="center"/>
    </xf>
    <xf numFmtId="0" fontId="20" fillId="19" borderId="88" xfId="0" applyFont="1" applyFill="1" applyBorder="1" applyAlignment="1">
      <alignment horizontal="center" vertical="center"/>
    </xf>
    <xf numFmtId="0" fontId="20" fillId="10" borderId="13" xfId="0" applyFont="1" applyFill="1" applyBorder="1" applyAlignment="1">
      <alignment horizontal="center" vertical="center"/>
    </xf>
    <xf numFmtId="0" fontId="20" fillId="10" borderId="14" xfId="0" applyFont="1" applyFill="1" applyBorder="1" applyAlignment="1">
      <alignment horizontal="center" vertical="center"/>
    </xf>
    <xf numFmtId="0" fontId="20" fillId="10" borderId="15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left"/>
    </xf>
    <xf numFmtId="0" fontId="4" fillId="3" borderId="42" xfId="0" applyFont="1" applyFill="1" applyBorder="1" applyAlignment="1">
      <alignment horizontal="left"/>
    </xf>
    <xf numFmtId="0" fontId="4" fillId="3" borderId="77" xfId="0" applyFont="1" applyFill="1" applyBorder="1" applyAlignment="1">
      <alignment horizontal="left"/>
    </xf>
    <xf numFmtId="0" fontId="4" fillId="20" borderId="26" xfId="0" applyFont="1" applyFill="1" applyBorder="1" applyAlignment="1">
      <alignment horizontal="left" vertical="center"/>
    </xf>
    <xf numFmtId="0" fontId="4" fillId="20" borderId="27" xfId="0" applyFont="1" applyFill="1" applyBorder="1" applyAlignment="1">
      <alignment horizontal="left" vertical="center"/>
    </xf>
    <xf numFmtId="0" fontId="4" fillId="20" borderId="7" xfId="0" applyFont="1" applyFill="1" applyBorder="1" applyAlignment="1">
      <alignment horizontal="left" vertical="center"/>
    </xf>
    <xf numFmtId="0" fontId="13" fillId="22" borderId="73" xfId="0" applyFont="1" applyFill="1" applyBorder="1" applyAlignment="1">
      <alignment horizontal="left" vertical="center"/>
    </xf>
    <xf numFmtId="0" fontId="13" fillId="22" borderId="42" xfId="0" applyFont="1" applyFill="1" applyBorder="1" applyAlignment="1">
      <alignment horizontal="left" vertical="center"/>
    </xf>
    <xf numFmtId="0" fontId="13" fillId="22" borderId="77" xfId="0" applyFont="1" applyFill="1" applyBorder="1" applyAlignment="1">
      <alignment horizontal="left" vertical="center"/>
    </xf>
    <xf numFmtId="0" fontId="13" fillId="33" borderId="89" xfId="0" applyFont="1" applyFill="1" applyBorder="1" applyAlignment="1">
      <alignment horizontal="left" vertical="center"/>
    </xf>
    <xf numFmtId="0" fontId="13" fillId="33" borderId="27" xfId="0" applyFont="1" applyFill="1" applyBorder="1" applyAlignment="1">
      <alignment horizontal="left" vertical="center"/>
    </xf>
    <xf numFmtId="0" fontId="13" fillId="33" borderId="66" xfId="0" applyFont="1" applyFill="1" applyBorder="1" applyAlignment="1">
      <alignment horizontal="left" vertical="center"/>
    </xf>
    <xf numFmtId="0" fontId="27" fillId="20" borderId="56" xfId="0" applyFont="1" applyFill="1" applyBorder="1" applyAlignment="1">
      <alignment horizontal="left" vertical="center" wrapText="1"/>
    </xf>
    <xf numFmtId="0" fontId="27" fillId="20" borderId="14" xfId="0" applyFont="1" applyFill="1" applyBorder="1" applyAlignment="1">
      <alignment horizontal="left" vertical="center" wrapText="1"/>
    </xf>
    <xf numFmtId="0" fontId="27" fillId="20" borderId="58" xfId="0" applyFont="1" applyFill="1" applyBorder="1" applyAlignment="1">
      <alignment horizontal="left" vertical="center" wrapText="1"/>
    </xf>
    <xf numFmtId="0" fontId="4" fillId="17" borderId="89" xfId="0" applyFont="1" applyFill="1" applyBorder="1" applyAlignment="1">
      <alignment horizontal="left" vertical="center"/>
    </xf>
    <xf numFmtId="0" fontId="4" fillId="17" borderId="27" xfId="0" applyFont="1" applyFill="1" applyBorder="1" applyAlignment="1">
      <alignment horizontal="left" vertical="center"/>
    </xf>
    <xf numFmtId="0" fontId="4" fillId="17" borderId="66" xfId="0" applyFont="1" applyFill="1" applyBorder="1" applyAlignment="1">
      <alignment horizontal="left" vertical="center"/>
    </xf>
    <xf numFmtId="0" fontId="3" fillId="32" borderId="81" xfId="0" applyFont="1" applyFill="1" applyBorder="1" applyAlignment="1">
      <alignment horizontal="center" vertical="center"/>
    </xf>
    <xf numFmtId="0" fontId="3" fillId="32" borderId="68" xfId="0" applyFont="1" applyFill="1" applyBorder="1" applyAlignment="1">
      <alignment horizontal="center" vertical="center"/>
    </xf>
    <xf numFmtId="0" fontId="3" fillId="32" borderId="0" xfId="0" applyFont="1" applyFill="1" applyAlignment="1">
      <alignment horizontal="center" vertical="center"/>
    </xf>
    <xf numFmtId="0" fontId="3" fillId="32" borderId="3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left" vertical="center"/>
    </xf>
    <xf numFmtId="0" fontId="13" fillId="8" borderId="14" xfId="0" applyFont="1" applyFill="1" applyBorder="1" applyAlignment="1">
      <alignment horizontal="left" vertical="center"/>
    </xf>
    <xf numFmtId="0" fontId="13" fillId="8" borderId="15" xfId="0" applyFont="1" applyFill="1" applyBorder="1" applyAlignment="1">
      <alignment horizontal="left" vertical="center"/>
    </xf>
    <xf numFmtId="0" fontId="22" fillId="27" borderId="45" xfId="0" applyFont="1" applyFill="1" applyBorder="1" applyAlignment="1">
      <alignment horizontal="center" vertical="center"/>
    </xf>
    <xf numFmtId="0" fontId="22" fillId="27" borderId="46" xfId="0" applyFont="1" applyFill="1" applyBorder="1" applyAlignment="1">
      <alignment horizontal="center" vertical="center"/>
    </xf>
    <xf numFmtId="0" fontId="4" fillId="14" borderId="56" xfId="0" applyFont="1" applyFill="1" applyBorder="1" applyAlignment="1">
      <alignment horizontal="left" vertical="center" wrapText="1"/>
    </xf>
    <xf numFmtId="0" fontId="4" fillId="14" borderId="14" xfId="0" applyFont="1" applyFill="1" applyBorder="1" applyAlignment="1">
      <alignment horizontal="left" vertical="center" wrapText="1"/>
    </xf>
    <xf numFmtId="0" fontId="4" fillId="14" borderId="15" xfId="0" applyFont="1" applyFill="1" applyBorder="1" applyAlignment="1">
      <alignment horizontal="left" vertical="center" wrapText="1"/>
    </xf>
    <xf numFmtId="0" fontId="4" fillId="11" borderId="13" xfId="0" applyFont="1" applyFill="1" applyBorder="1" applyAlignment="1">
      <alignment horizontal="left" vertical="center" wrapText="1"/>
    </xf>
    <xf numFmtId="0" fontId="4" fillId="11" borderId="14" xfId="0" applyFont="1" applyFill="1" applyBorder="1" applyAlignment="1">
      <alignment horizontal="left" vertical="center" wrapText="1"/>
    </xf>
    <xf numFmtId="0" fontId="4" fillId="11" borderId="15" xfId="0" applyFont="1" applyFill="1" applyBorder="1" applyAlignment="1">
      <alignment horizontal="left" vertical="center" wrapText="1"/>
    </xf>
    <xf numFmtId="0" fontId="13" fillId="32" borderId="13" xfId="0" applyFont="1" applyFill="1" applyBorder="1" applyAlignment="1">
      <alignment horizontal="left"/>
    </xf>
    <xf numFmtId="0" fontId="13" fillId="32" borderId="14" xfId="0" applyFont="1" applyFill="1" applyBorder="1" applyAlignment="1">
      <alignment horizontal="left"/>
    </xf>
    <xf numFmtId="0" fontId="13" fillId="32" borderId="15" xfId="0" applyFont="1" applyFill="1" applyBorder="1" applyAlignment="1">
      <alignment horizontal="left"/>
    </xf>
    <xf numFmtId="0" fontId="21" fillId="12" borderId="82" xfId="0" applyFont="1" applyFill="1" applyBorder="1" applyAlignment="1">
      <alignment horizontal="center" vertical="center"/>
    </xf>
    <xf numFmtId="0" fontId="21" fillId="12" borderId="55" xfId="0" applyFont="1" applyFill="1" applyBorder="1" applyAlignment="1">
      <alignment horizontal="center" vertical="center"/>
    </xf>
    <xf numFmtId="0" fontId="21" fillId="12" borderId="53" xfId="0" applyFont="1" applyFill="1" applyBorder="1" applyAlignment="1">
      <alignment horizontal="center" vertical="center"/>
    </xf>
    <xf numFmtId="0" fontId="4" fillId="35" borderId="21" xfId="0" applyFont="1" applyFill="1" applyBorder="1" applyAlignment="1">
      <alignment horizontal="left"/>
    </xf>
    <xf numFmtId="0" fontId="13" fillId="32" borderId="13" xfId="0" applyFont="1" applyFill="1" applyBorder="1" applyAlignment="1">
      <alignment horizontal="center" vertical="center"/>
    </xf>
    <xf numFmtId="0" fontId="13" fillId="32" borderId="14" xfId="0" applyFont="1" applyFill="1" applyBorder="1" applyAlignment="1">
      <alignment horizontal="center" vertical="center"/>
    </xf>
    <xf numFmtId="0" fontId="13" fillId="32" borderId="15" xfId="0" applyFont="1" applyFill="1" applyBorder="1" applyAlignment="1">
      <alignment horizontal="center" vertical="center"/>
    </xf>
    <xf numFmtId="0" fontId="4" fillId="17" borderId="56" xfId="0" applyFont="1" applyFill="1" applyBorder="1" applyAlignment="1">
      <alignment horizontal="left" wrapText="1"/>
    </xf>
    <xf numFmtId="0" fontId="4" fillId="17" borderId="14" xfId="0" applyFont="1" applyFill="1" applyBorder="1" applyAlignment="1">
      <alignment horizontal="left" wrapText="1"/>
    </xf>
    <xf numFmtId="0" fontId="4" fillId="17" borderId="58" xfId="0" applyFont="1" applyFill="1" applyBorder="1" applyAlignment="1">
      <alignment horizontal="left" wrapText="1"/>
    </xf>
    <xf numFmtId="0" fontId="1" fillId="0" borderId="49" xfId="2" applyFont="1" applyBorder="1" applyAlignment="1">
      <alignment horizontal="left"/>
    </xf>
    <xf numFmtId="0" fontId="1" fillId="0" borderId="1" xfId="2" applyFont="1" applyBorder="1" applyAlignment="1">
      <alignment horizontal="left"/>
    </xf>
    <xf numFmtId="0" fontId="13" fillId="20" borderId="51" xfId="2" applyFont="1" applyFill="1" applyBorder="1" applyAlignment="1">
      <alignment horizontal="left"/>
    </xf>
    <xf numFmtId="0" fontId="13" fillId="20" borderId="52" xfId="2" applyFont="1" applyFill="1" applyBorder="1" applyAlignment="1">
      <alignment horizontal="left"/>
    </xf>
    <xf numFmtId="0" fontId="1" fillId="2" borderId="49" xfId="2" applyFont="1" applyFill="1" applyBorder="1" applyAlignment="1">
      <alignment horizontal="left"/>
    </xf>
    <xf numFmtId="0" fontId="1" fillId="2" borderId="1" xfId="2" applyFont="1" applyFill="1" applyBorder="1" applyAlignment="1">
      <alignment horizontal="left"/>
    </xf>
    <xf numFmtId="0" fontId="13" fillId="20" borderId="49" xfId="2" applyFont="1" applyFill="1" applyBorder="1" applyAlignment="1">
      <alignment horizontal="left"/>
    </xf>
    <xf numFmtId="0" fontId="13" fillId="20" borderId="1" xfId="2" applyFont="1" applyFill="1" applyBorder="1" applyAlignment="1">
      <alignment horizontal="left"/>
    </xf>
    <xf numFmtId="0" fontId="13" fillId="20" borderId="48" xfId="2" applyFont="1" applyFill="1" applyBorder="1" applyAlignment="1">
      <alignment horizontal="left"/>
    </xf>
    <xf numFmtId="0" fontId="13" fillId="20" borderId="12" xfId="2" applyFont="1" applyFill="1" applyBorder="1" applyAlignment="1">
      <alignment horizontal="left"/>
    </xf>
    <xf numFmtId="0" fontId="10" fillId="23" borderId="13" xfId="2" applyFont="1" applyFill="1" applyBorder="1" applyAlignment="1">
      <alignment horizontal="center" vertical="center"/>
    </xf>
    <xf numFmtId="0" fontId="10" fillId="23" borderId="14" xfId="2" applyFont="1" applyFill="1" applyBorder="1" applyAlignment="1">
      <alignment horizontal="center" vertical="center"/>
    </xf>
    <xf numFmtId="0" fontId="10" fillId="23" borderId="15" xfId="2" applyFont="1" applyFill="1" applyBorder="1" applyAlignment="1">
      <alignment horizontal="center" vertical="center"/>
    </xf>
    <xf numFmtId="0" fontId="10" fillId="20" borderId="26" xfId="2" applyFont="1" applyFill="1" applyBorder="1" applyAlignment="1">
      <alignment horizontal="left" vertical="center" wrapText="1"/>
    </xf>
    <xf numFmtId="0" fontId="10" fillId="20" borderId="27" xfId="2" applyFont="1" applyFill="1" applyBorder="1" applyAlignment="1">
      <alignment horizontal="left" vertical="center" wrapText="1"/>
    </xf>
    <xf numFmtId="0" fontId="10" fillId="20" borderId="7" xfId="2" applyFont="1" applyFill="1" applyBorder="1" applyAlignment="1">
      <alignment horizontal="left" vertical="center" wrapText="1"/>
    </xf>
    <xf numFmtId="0" fontId="10" fillId="3" borderId="2" xfId="2" applyFont="1" applyFill="1" applyBorder="1" applyAlignment="1">
      <alignment horizontal="left"/>
    </xf>
    <xf numFmtId="0" fontId="10" fillId="3" borderId="3" xfId="2" applyFont="1" applyFill="1" applyBorder="1" applyAlignment="1">
      <alignment horizontal="left"/>
    </xf>
    <xf numFmtId="0" fontId="10" fillId="3" borderId="4" xfId="2" applyFont="1" applyFill="1" applyBorder="1" applyAlignment="1">
      <alignment horizontal="left"/>
    </xf>
    <xf numFmtId="0" fontId="10" fillId="3" borderId="2" xfId="2" applyFont="1" applyFill="1" applyBorder="1" applyAlignment="1">
      <alignment horizontal="left" wrapText="1"/>
    </xf>
    <xf numFmtId="0" fontId="10" fillId="3" borderId="3" xfId="2" applyFont="1" applyFill="1" applyBorder="1" applyAlignment="1">
      <alignment horizontal="left" wrapText="1"/>
    </xf>
    <xf numFmtId="0" fontId="10" fillId="3" borderId="4" xfId="2" applyFont="1" applyFill="1" applyBorder="1" applyAlignment="1">
      <alignment horizontal="left" wrapText="1"/>
    </xf>
    <xf numFmtId="0" fontId="11" fillId="3" borderId="2" xfId="2" applyFont="1" applyFill="1" applyBorder="1" applyAlignment="1">
      <alignment horizontal="left" wrapText="1"/>
    </xf>
    <xf numFmtId="0" fontId="11" fillId="3" borderId="3" xfId="2" applyFont="1" applyFill="1" applyBorder="1" applyAlignment="1">
      <alignment horizontal="left" wrapText="1"/>
    </xf>
    <xf numFmtId="0" fontId="11" fillId="3" borderId="4" xfId="2" applyFont="1" applyFill="1" applyBorder="1" applyAlignment="1">
      <alignment horizontal="left" wrapText="1"/>
    </xf>
    <xf numFmtId="0" fontId="10" fillId="22" borderId="2" xfId="2" applyFont="1" applyFill="1" applyBorder="1" applyAlignment="1">
      <alignment horizontal="left"/>
    </xf>
    <xf numFmtId="0" fontId="10" fillId="22" borderId="3" xfId="2" applyFont="1" applyFill="1" applyBorder="1" applyAlignment="1">
      <alignment horizontal="left"/>
    </xf>
    <xf numFmtId="0" fontId="10" fillId="22" borderId="4" xfId="2" applyFont="1" applyFill="1" applyBorder="1" applyAlignment="1">
      <alignment horizontal="left"/>
    </xf>
    <xf numFmtId="0" fontId="10" fillId="20" borderId="2" xfId="2" applyFont="1" applyFill="1" applyBorder="1" applyAlignment="1">
      <alignment horizontal="center" vertical="center"/>
    </xf>
    <xf numFmtId="0" fontId="10" fillId="20" borderId="3" xfId="2" applyFont="1" applyFill="1" applyBorder="1" applyAlignment="1">
      <alignment horizontal="center" vertical="center"/>
    </xf>
    <xf numFmtId="0" fontId="10" fillId="20" borderId="4" xfId="2" applyFont="1" applyFill="1" applyBorder="1" applyAlignment="1">
      <alignment horizontal="center" vertical="center"/>
    </xf>
    <xf numFmtId="0" fontId="10" fillId="3" borderId="65" xfId="2" applyFont="1" applyFill="1" applyBorder="1" applyAlignment="1">
      <alignment horizontal="left"/>
    </xf>
    <xf numFmtId="0" fontId="10" fillId="20" borderId="13" xfId="2" applyFont="1" applyFill="1" applyBorder="1" applyAlignment="1">
      <alignment horizontal="left"/>
    </xf>
    <xf numFmtId="0" fontId="10" fillId="20" borderId="14" xfId="2" applyFont="1" applyFill="1" applyBorder="1" applyAlignment="1">
      <alignment horizontal="left"/>
    </xf>
    <xf numFmtId="0" fontId="10" fillId="20" borderId="58" xfId="2" applyFont="1" applyFill="1" applyBorder="1" applyAlignment="1">
      <alignment horizontal="left"/>
    </xf>
    <xf numFmtId="0" fontId="10" fillId="31" borderId="13" xfId="2" applyFont="1" applyFill="1" applyBorder="1" applyAlignment="1">
      <alignment horizontal="center" vertical="center"/>
    </xf>
    <xf numFmtId="0" fontId="10" fillId="31" borderId="14" xfId="2" applyFont="1" applyFill="1" applyBorder="1" applyAlignment="1">
      <alignment horizontal="center" vertical="center"/>
    </xf>
    <xf numFmtId="0" fontId="10" fillId="31" borderId="15" xfId="2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wrapText="1"/>
    </xf>
    <xf numFmtId="0" fontId="1" fillId="2" borderId="17" xfId="0" applyFont="1" applyFill="1" applyBorder="1" applyAlignment="1">
      <alignment horizontal="left" wrapText="1"/>
    </xf>
    <xf numFmtId="0" fontId="1" fillId="2" borderId="18" xfId="0" applyFont="1" applyFill="1" applyBorder="1" applyAlignment="1">
      <alignment horizontal="left" wrapText="1"/>
    </xf>
    <xf numFmtId="0" fontId="1" fillId="2" borderId="29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2" borderId="39" xfId="0" applyFont="1" applyFill="1" applyBorder="1" applyAlignment="1">
      <alignment horizontal="left" wrapText="1"/>
    </xf>
    <xf numFmtId="0" fontId="1" fillId="2" borderId="19" xfId="0" applyFont="1" applyFill="1" applyBorder="1" applyAlignment="1">
      <alignment horizontal="left" wrapText="1"/>
    </xf>
    <xf numFmtId="0" fontId="1" fillId="2" borderId="25" xfId="0" applyFont="1" applyFill="1" applyBorder="1" applyAlignment="1">
      <alignment horizontal="left" wrapText="1"/>
    </xf>
    <xf numFmtId="0" fontId="1" fillId="2" borderId="57" xfId="0" applyFont="1" applyFill="1" applyBorder="1" applyAlignment="1">
      <alignment horizontal="left" wrapText="1"/>
    </xf>
    <xf numFmtId="0" fontId="10" fillId="11" borderId="6" xfId="0" applyFont="1" applyFill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27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left" vertical="center"/>
    </xf>
    <xf numFmtId="0" fontId="10" fillId="2" borderId="14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10" fillId="8" borderId="12" xfId="0" applyFont="1" applyFill="1" applyBorder="1" applyAlignment="1">
      <alignment horizontal="left" vertical="center"/>
    </xf>
    <xf numFmtId="0" fontId="10" fillId="8" borderId="26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60" xfId="0" applyFont="1" applyFill="1" applyBorder="1" applyAlignment="1">
      <alignment horizontal="left" vertical="center"/>
    </xf>
    <xf numFmtId="0" fontId="10" fillId="2" borderId="64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11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11" borderId="33" xfId="0" applyFont="1" applyFill="1" applyBorder="1" applyAlignment="1">
      <alignment horizontal="left"/>
    </xf>
    <xf numFmtId="0" fontId="10" fillId="11" borderId="59" xfId="0" applyFont="1" applyFill="1" applyBorder="1" applyAlignment="1">
      <alignment horizontal="left"/>
    </xf>
    <xf numFmtId="0" fontId="13" fillId="8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3" fillId="2" borderId="33" xfId="0" applyFont="1" applyFill="1" applyBorder="1" applyAlignment="1">
      <alignment horizontal="left"/>
    </xf>
    <xf numFmtId="0" fontId="13" fillId="2" borderId="59" xfId="0" applyFont="1" applyFill="1" applyBorder="1" applyAlignment="1">
      <alignment horizontal="left"/>
    </xf>
    <xf numFmtId="0" fontId="13" fillId="2" borderId="64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/>
    </xf>
    <xf numFmtId="0" fontId="13" fillId="8" borderId="33" xfId="0" applyFont="1" applyFill="1" applyBorder="1" applyAlignment="1">
      <alignment horizontal="left"/>
    </xf>
    <xf numFmtId="0" fontId="13" fillId="8" borderId="59" xfId="0" applyFont="1" applyFill="1" applyBorder="1" applyAlignment="1">
      <alignment horizontal="left"/>
    </xf>
    <xf numFmtId="0" fontId="13" fillId="8" borderId="64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0" fillId="29" borderId="81" xfId="0" applyFont="1" applyFill="1" applyBorder="1" applyAlignment="1">
      <alignment horizontal="center" vertical="center"/>
    </xf>
    <xf numFmtId="0" fontId="10" fillId="29" borderId="68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horizontal="left" vertical="top" wrapText="1"/>
    </xf>
    <xf numFmtId="0" fontId="10" fillId="2" borderId="20" xfId="0" applyFont="1" applyFill="1" applyBorder="1" applyAlignment="1">
      <alignment horizontal="left" vertical="top" wrapText="1"/>
    </xf>
    <xf numFmtId="0" fontId="10" fillId="2" borderId="8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0" fillId="2" borderId="60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2" borderId="58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horizontal="left" vertical="center" wrapText="1"/>
    </xf>
    <xf numFmtId="0" fontId="10" fillId="2" borderId="20" xfId="0" applyFont="1" applyFill="1" applyBorder="1" applyAlignment="1">
      <alignment horizontal="left" vertical="center" wrapText="1"/>
    </xf>
    <xf numFmtId="0" fontId="10" fillId="2" borderId="78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left" vertical="center" wrapText="1"/>
    </xf>
    <xf numFmtId="0" fontId="10" fillId="11" borderId="2" xfId="0" applyFont="1" applyFill="1" applyBorder="1" applyAlignment="1">
      <alignment horizontal="left"/>
    </xf>
    <xf numFmtId="0" fontId="10" fillId="2" borderId="1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 wrapText="1"/>
    </xf>
    <xf numFmtId="0" fontId="1" fillId="2" borderId="39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10" fillId="30" borderId="13" xfId="0" applyFont="1" applyFill="1" applyBorder="1" applyAlignment="1">
      <alignment horizontal="center" vertical="center"/>
    </xf>
    <xf numFmtId="0" fontId="10" fillId="30" borderId="14" xfId="0" applyFont="1" applyFill="1" applyBorder="1" applyAlignment="1">
      <alignment horizontal="center" vertical="center"/>
    </xf>
    <xf numFmtId="0" fontId="10" fillId="30" borderId="15" xfId="0" applyFont="1" applyFill="1" applyBorder="1" applyAlignment="1">
      <alignment horizontal="center" vertical="center"/>
    </xf>
    <xf numFmtId="0" fontId="18" fillId="13" borderId="12" xfId="0" applyFont="1" applyFill="1" applyBorder="1" applyAlignment="1">
      <alignment horizontal="left" vertical="center" wrapText="1"/>
    </xf>
    <xf numFmtId="0" fontId="18" fillId="13" borderId="26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32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4" borderId="82" xfId="0" applyFont="1" applyFill="1" applyBorder="1" applyAlignment="1">
      <alignment horizontal="center" vertical="center"/>
    </xf>
    <xf numFmtId="0" fontId="3" fillId="24" borderId="55" xfId="0" applyFont="1" applyFill="1" applyBorder="1" applyAlignment="1">
      <alignment horizontal="center" vertical="center"/>
    </xf>
    <xf numFmtId="0" fontId="3" fillId="24" borderId="53" xfId="0" applyFont="1" applyFill="1" applyBorder="1" applyAlignment="1">
      <alignment horizontal="center" vertical="center"/>
    </xf>
    <xf numFmtId="0" fontId="3" fillId="14" borderId="83" xfId="0" applyFont="1" applyFill="1" applyBorder="1" applyAlignment="1">
      <alignment horizontal="left" vertical="center" wrapText="1"/>
    </xf>
    <xf numFmtId="0" fontId="3" fillId="14" borderId="12" xfId="0" applyFont="1" applyFill="1" applyBorder="1" applyAlignment="1">
      <alignment horizontal="left" vertical="center" wrapText="1"/>
    </xf>
    <xf numFmtId="0" fontId="10" fillId="14" borderId="32" xfId="0" applyFont="1" applyFill="1" applyBorder="1" applyAlignment="1">
      <alignment horizontal="left"/>
    </xf>
    <xf numFmtId="0" fontId="10" fillId="14" borderId="1" xfId="0" applyFont="1" applyFill="1" applyBorder="1" applyAlignment="1">
      <alignment horizontal="left"/>
    </xf>
    <xf numFmtId="0" fontId="10" fillId="14" borderId="2" xfId="0" applyFont="1" applyFill="1" applyBorder="1" applyAlignment="1">
      <alignment horizontal="left"/>
    </xf>
    <xf numFmtId="0" fontId="10" fillId="14" borderId="34" xfId="0" applyFont="1" applyFill="1" applyBorder="1" applyAlignment="1">
      <alignment horizontal="left"/>
    </xf>
    <xf numFmtId="0" fontId="10" fillId="14" borderId="35" xfId="0" applyFont="1" applyFill="1" applyBorder="1" applyAlignment="1">
      <alignment horizontal="left"/>
    </xf>
    <xf numFmtId="0" fontId="10" fillId="17" borderId="86" xfId="0" applyFont="1" applyFill="1" applyBorder="1" applyAlignment="1">
      <alignment horizontal="left" vertical="center" wrapText="1"/>
    </xf>
    <xf numFmtId="0" fontId="10" fillId="17" borderId="69" xfId="0" applyFont="1" applyFill="1" applyBorder="1" applyAlignment="1">
      <alignment horizontal="left" vertical="center" wrapText="1"/>
    </xf>
    <xf numFmtId="0" fontId="10" fillId="17" borderId="85" xfId="0" applyFont="1" applyFill="1" applyBorder="1" applyAlignment="1">
      <alignment horizontal="left" vertical="center" wrapText="1"/>
    </xf>
    <xf numFmtId="0" fontId="10" fillId="25" borderId="82" xfId="0" applyFont="1" applyFill="1" applyBorder="1" applyAlignment="1">
      <alignment horizontal="center" vertical="center" wrapText="1"/>
    </xf>
    <xf numFmtId="0" fontId="10" fillId="25" borderId="55" xfId="0" applyFont="1" applyFill="1" applyBorder="1" applyAlignment="1">
      <alignment horizontal="center" vertical="center" wrapText="1"/>
    </xf>
    <xf numFmtId="0" fontId="10" fillId="25" borderId="53" xfId="0" applyFont="1" applyFill="1" applyBorder="1" applyAlignment="1">
      <alignment horizontal="center" vertical="center" wrapText="1"/>
    </xf>
    <xf numFmtId="0" fontId="13" fillId="17" borderId="72" xfId="0" applyFont="1" applyFill="1" applyBorder="1" applyAlignment="1">
      <alignment horizontal="left"/>
    </xf>
    <xf numFmtId="0" fontId="13" fillId="17" borderId="20" xfId="0" applyFont="1" applyFill="1" applyBorder="1" applyAlignment="1">
      <alignment horizontal="left"/>
    </xf>
    <xf numFmtId="0" fontId="13" fillId="17" borderId="78" xfId="0" applyFont="1" applyFill="1" applyBorder="1" applyAlignment="1">
      <alignment horizontal="left"/>
    </xf>
    <xf numFmtId="0" fontId="10" fillId="2" borderId="71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65" xfId="0" applyFont="1" applyFill="1" applyBorder="1" applyAlignment="1">
      <alignment horizontal="left"/>
    </xf>
    <xf numFmtId="0" fontId="13" fillId="2" borderId="29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39" xfId="0" applyFont="1" applyFill="1" applyBorder="1" applyAlignment="1">
      <alignment horizontal="center"/>
    </xf>
    <xf numFmtId="0" fontId="13" fillId="17" borderId="71" xfId="0" applyFont="1" applyFill="1" applyBorder="1" applyAlignment="1">
      <alignment horizontal="left"/>
    </xf>
    <xf numFmtId="0" fontId="13" fillId="17" borderId="3" xfId="0" applyFont="1" applyFill="1" applyBorder="1" applyAlignment="1">
      <alignment horizontal="left"/>
    </xf>
    <xf numFmtId="0" fontId="13" fillId="17" borderId="4" xfId="0" applyFont="1" applyFill="1" applyBorder="1" applyAlignment="1">
      <alignment horizontal="left"/>
    </xf>
    <xf numFmtId="0" fontId="10" fillId="17" borderId="13" xfId="0" applyFont="1" applyFill="1" applyBorder="1" applyAlignment="1">
      <alignment horizontal="left"/>
    </xf>
    <xf numFmtId="0" fontId="10" fillId="17" borderId="14" xfId="0" applyFont="1" applyFill="1" applyBorder="1" applyAlignment="1">
      <alignment horizontal="left"/>
    </xf>
    <xf numFmtId="0" fontId="10" fillId="17" borderId="15" xfId="0" applyFont="1" applyFill="1" applyBorder="1" applyAlignment="1">
      <alignment horizontal="left"/>
    </xf>
  </cellXfs>
  <cellStyles count="3">
    <cellStyle name="Normalno" xfId="0" builtinId="0"/>
    <cellStyle name="Normalno 2" xfId="1" xr:uid="{00000000-0005-0000-0000-000000000000}"/>
    <cellStyle name="Normalno 3" xfId="2" xr:uid="{7DF4298B-2DD1-4CCD-8DE1-62D08E615DE2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81D41A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7319F"/>
      <color rgb="FF891CB4"/>
      <color rgb="FF774D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C11F3-000C-40EF-9B39-333B32BFE060}">
  <dimension ref="A1:I211"/>
  <sheetViews>
    <sheetView topLeftCell="A192" zoomScaleNormal="100" workbookViewId="0">
      <selection activeCell="K213" sqref="K213"/>
    </sheetView>
  </sheetViews>
  <sheetFormatPr defaultRowHeight="12.75" x14ac:dyDescent="0.2"/>
  <cols>
    <col min="4" max="4" width="58.140625" customWidth="1"/>
    <col min="5" max="5" width="18.5703125" customWidth="1"/>
    <col min="6" max="6" width="18.85546875" customWidth="1"/>
    <col min="7" max="7" width="18.140625" customWidth="1"/>
  </cols>
  <sheetData>
    <row r="1" spans="1:7" ht="216" customHeight="1" x14ac:dyDescent="0.2">
      <c r="A1" s="735" t="s">
        <v>244</v>
      </c>
      <c r="B1" s="735"/>
      <c r="C1" s="735"/>
      <c r="D1" s="735"/>
      <c r="E1" s="735"/>
      <c r="F1" s="735"/>
      <c r="G1" s="735"/>
    </row>
    <row r="2" spans="1:7" ht="41.25" customHeight="1" x14ac:dyDescent="0.2">
      <c r="A2" s="736" t="s">
        <v>100</v>
      </c>
      <c r="B2" s="737"/>
      <c r="C2" s="737"/>
      <c r="D2" s="737"/>
      <c r="E2" s="737"/>
      <c r="F2" s="737"/>
      <c r="G2" s="738"/>
    </row>
    <row r="3" spans="1:7" ht="32.25" customHeight="1" thickBot="1" x14ac:dyDescent="0.25">
      <c r="A3" s="751" t="s">
        <v>123</v>
      </c>
      <c r="B3" s="752"/>
      <c r="C3" s="752"/>
      <c r="D3" s="752"/>
      <c r="E3" s="752"/>
      <c r="F3" s="752"/>
      <c r="G3" s="753"/>
    </row>
    <row r="4" spans="1:7" ht="29.25" customHeight="1" x14ac:dyDescent="0.2">
      <c r="A4" s="311" t="s">
        <v>126</v>
      </c>
      <c r="B4" s="312"/>
      <c r="C4" s="312"/>
      <c r="D4" s="313"/>
      <c r="E4" s="257" t="s">
        <v>89</v>
      </c>
      <c r="F4" s="257" t="s">
        <v>90</v>
      </c>
      <c r="G4" s="257" t="s">
        <v>91</v>
      </c>
    </row>
    <row r="5" spans="1:7" ht="21.75" customHeight="1" x14ac:dyDescent="0.2">
      <c r="A5" s="739" t="s">
        <v>124</v>
      </c>
      <c r="B5" s="740"/>
      <c r="C5" s="740"/>
      <c r="D5" s="741"/>
      <c r="E5" s="315">
        <v>40000</v>
      </c>
      <c r="F5" s="315">
        <v>0</v>
      </c>
      <c r="G5" s="315">
        <v>0</v>
      </c>
    </row>
    <row r="6" spans="1:7" ht="11.25" customHeight="1" x14ac:dyDescent="0.2">
      <c r="A6" s="2" t="s">
        <v>2</v>
      </c>
      <c r="B6" s="3"/>
      <c r="C6" s="3"/>
      <c r="D6" s="3"/>
      <c r="E6" s="4">
        <v>40000</v>
      </c>
      <c r="F6" s="4">
        <v>0</v>
      </c>
      <c r="G6" s="4">
        <v>0</v>
      </c>
    </row>
    <row r="7" spans="1:7" ht="21.75" customHeight="1" x14ac:dyDescent="0.2">
      <c r="A7" s="314" t="s">
        <v>125</v>
      </c>
      <c r="B7" s="24"/>
      <c r="C7" s="24"/>
      <c r="D7" s="24"/>
      <c r="E7" s="315">
        <v>160000</v>
      </c>
      <c r="F7" s="315">
        <v>0</v>
      </c>
      <c r="G7" s="315">
        <v>0</v>
      </c>
    </row>
    <row r="8" spans="1:7" x14ac:dyDescent="0.2">
      <c r="A8" s="2" t="s">
        <v>8</v>
      </c>
      <c r="B8" s="3"/>
      <c r="C8" s="3"/>
      <c r="D8" s="3"/>
      <c r="E8" s="4">
        <v>160000</v>
      </c>
      <c r="F8" s="4">
        <v>0</v>
      </c>
      <c r="G8" s="4">
        <v>0</v>
      </c>
    </row>
    <row r="9" spans="1:7" ht="21" customHeight="1" x14ac:dyDescent="0.2">
      <c r="A9" s="493" t="s">
        <v>128</v>
      </c>
      <c r="B9" s="64"/>
      <c r="C9" s="64"/>
      <c r="D9" s="492"/>
      <c r="E9" s="315">
        <v>7000</v>
      </c>
      <c r="F9" s="315">
        <v>0</v>
      </c>
      <c r="G9" s="315">
        <v>200000</v>
      </c>
    </row>
    <row r="10" spans="1:7" x14ac:dyDescent="0.2">
      <c r="A10" s="16" t="s">
        <v>2</v>
      </c>
      <c r="B10" s="496"/>
      <c r="C10" s="496"/>
      <c r="D10" s="497"/>
      <c r="E10" s="4">
        <v>7000</v>
      </c>
      <c r="F10" s="4">
        <v>0</v>
      </c>
      <c r="G10" s="4">
        <v>200000</v>
      </c>
    </row>
    <row r="11" spans="1:7" ht="18.75" customHeight="1" x14ac:dyDescent="0.2">
      <c r="A11" s="494" t="s">
        <v>130</v>
      </c>
      <c r="B11" s="494"/>
      <c r="C11" s="494"/>
      <c r="D11" s="495"/>
      <c r="E11" s="315">
        <v>250000</v>
      </c>
      <c r="F11" s="315">
        <v>0</v>
      </c>
      <c r="G11" s="315">
        <v>0</v>
      </c>
    </row>
    <row r="12" spans="1:7" x14ac:dyDescent="0.2">
      <c r="A12" s="484" t="s">
        <v>2</v>
      </c>
      <c r="B12" s="498"/>
      <c r="C12" s="498"/>
      <c r="D12" s="499"/>
      <c r="E12" s="4">
        <v>250000</v>
      </c>
      <c r="F12" s="4">
        <v>0</v>
      </c>
      <c r="G12" s="4">
        <v>0</v>
      </c>
    </row>
    <row r="13" spans="1:7" ht="16.5" customHeight="1" x14ac:dyDescent="0.2">
      <c r="A13" s="757" t="s">
        <v>183</v>
      </c>
      <c r="B13" s="758"/>
      <c r="C13" s="758"/>
      <c r="D13" s="759"/>
      <c r="E13" s="315">
        <v>50000</v>
      </c>
      <c r="F13" s="315">
        <v>50000</v>
      </c>
      <c r="G13" s="315">
        <v>50000</v>
      </c>
    </row>
    <row r="14" spans="1:7" x14ac:dyDescent="0.2">
      <c r="A14" s="2" t="s">
        <v>2</v>
      </c>
      <c r="B14" s="3"/>
      <c r="C14" s="3"/>
      <c r="D14" s="3"/>
      <c r="E14" s="4">
        <v>50000</v>
      </c>
      <c r="F14" s="4">
        <v>50000</v>
      </c>
      <c r="G14" s="4">
        <v>50000</v>
      </c>
    </row>
    <row r="15" spans="1:7" ht="23.25" customHeight="1" x14ac:dyDescent="0.25">
      <c r="A15" s="323" t="s">
        <v>4</v>
      </c>
      <c r="B15" s="319"/>
      <c r="C15" s="319"/>
      <c r="D15" s="319"/>
      <c r="E15" s="321">
        <f>SUM(E5,E7,E9,E11,E13)</f>
        <v>507000</v>
      </c>
      <c r="F15" s="321">
        <f>SUM(F5,F7,F9,F11,F13)</f>
        <v>50000</v>
      </c>
      <c r="G15" s="321">
        <f>SUM(G5,G7,G9,G11,G13)</f>
        <v>250000</v>
      </c>
    </row>
    <row r="16" spans="1:7" ht="10.5" customHeight="1" x14ac:dyDescent="0.25">
      <c r="A16" s="11"/>
      <c r="B16" s="12"/>
      <c r="C16" s="12"/>
      <c r="D16" s="12"/>
      <c r="E16" s="13"/>
      <c r="F16" s="13"/>
      <c r="G16" s="13"/>
    </row>
    <row r="17" spans="1:7" ht="25.5" customHeight="1" x14ac:dyDescent="0.2">
      <c r="A17" s="763" t="s">
        <v>127</v>
      </c>
      <c r="B17" s="764"/>
      <c r="C17" s="764"/>
      <c r="D17" s="765"/>
      <c r="E17" s="257" t="s">
        <v>89</v>
      </c>
      <c r="F17" s="257" t="s">
        <v>90</v>
      </c>
      <c r="G17" s="257" t="s">
        <v>91</v>
      </c>
    </row>
    <row r="18" spans="1:7" ht="24.75" customHeight="1" x14ac:dyDescent="0.2">
      <c r="A18" s="24" t="s">
        <v>209</v>
      </c>
      <c r="B18" s="24"/>
      <c r="C18" s="24"/>
      <c r="D18" s="24"/>
      <c r="E18" s="315">
        <v>100000</v>
      </c>
      <c r="F18" s="315">
        <v>0</v>
      </c>
      <c r="G18" s="315">
        <v>0</v>
      </c>
    </row>
    <row r="19" spans="1:7" x14ac:dyDescent="0.2">
      <c r="A19" s="2" t="s">
        <v>2</v>
      </c>
      <c r="B19" s="3"/>
      <c r="C19" s="3"/>
      <c r="D19" s="3"/>
      <c r="E19" s="4">
        <v>100000</v>
      </c>
      <c r="F19" s="4">
        <v>0</v>
      </c>
      <c r="G19" s="4">
        <v>0</v>
      </c>
    </row>
    <row r="20" spans="1:7" ht="25.5" customHeight="1" x14ac:dyDescent="0.2">
      <c r="A20" s="24" t="s">
        <v>210</v>
      </c>
      <c r="B20" s="24"/>
      <c r="C20" s="24"/>
      <c r="D20" s="24"/>
      <c r="E20" s="315">
        <v>100000</v>
      </c>
      <c r="F20" s="315">
        <v>0</v>
      </c>
      <c r="G20" s="315">
        <v>0</v>
      </c>
    </row>
    <row r="21" spans="1:7" x14ac:dyDescent="0.2">
      <c r="A21" s="2" t="s">
        <v>2</v>
      </c>
      <c r="B21" s="3"/>
      <c r="C21" s="3"/>
      <c r="D21" s="3"/>
      <c r="E21" s="4">
        <v>100000</v>
      </c>
      <c r="F21" s="4">
        <v>0</v>
      </c>
      <c r="G21" s="4">
        <v>0</v>
      </c>
    </row>
    <row r="22" spans="1:7" ht="22.5" customHeight="1" x14ac:dyDescent="0.2">
      <c r="A22" s="24" t="s">
        <v>211</v>
      </c>
      <c r="B22" s="24"/>
      <c r="C22" s="24"/>
      <c r="D22" s="24"/>
      <c r="E22" s="316">
        <v>100000</v>
      </c>
      <c r="F22" s="316">
        <v>0</v>
      </c>
      <c r="G22" s="316">
        <v>0</v>
      </c>
    </row>
    <row r="23" spans="1:7" ht="9.75" customHeight="1" x14ac:dyDescent="0.2">
      <c r="A23" s="3" t="s">
        <v>2</v>
      </c>
      <c r="B23" s="3"/>
      <c r="C23" s="3"/>
      <c r="D23" s="3"/>
      <c r="E23" s="62">
        <v>100000</v>
      </c>
      <c r="F23" s="62">
        <v>0</v>
      </c>
      <c r="G23" s="62">
        <v>0</v>
      </c>
    </row>
    <row r="24" spans="1:7" ht="25.5" customHeight="1" x14ac:dyDescent="0.2">
      <c r="A24" s="24" t="s">
        <v>212</v>
      </c>
      <c r="B24" s="24"/>
      <c r="C24" s="24"/>
      <c r="D24" s="24"/>
      <c r="E24" s="316">
        <v>22000</v>
      </c>
      <c r="F24" s="316">
        <v>0</v>
      </c>
      <c r="G24" s="316">
        <v>0</v>
      </c>
    </row>
    <row r="25" spans="1:7" ht="9.75" customHeight="1" x14ac:dyDescent="0.2">
      <c r="A25" s="7" t="s">
        <v>2</v>
      </c>
      <c r="B25" s="7"/>
      <c r="C25" s="7"/>
      <c r="D25" s="7"/>
      <c r="E25" s="62">
        <v>18000</v>
      </c>
      <c r="F25" s="62">
        <v>0</v>
      </c>
      <c r="G25" s="62">
        <v>0</v>
      </c>
    </row>
    <row r="26" spans="1:7" ht="9.75" customHeight="1" x14ac:dyDescent="0.2">
      <c r="A26" s="68" t="s">
        <v>228</v>
      </c>
      <c r="B26" s="68"/>
      <c r="C26" s="488"/>
      <c r="D26" s="488"/>
      <c r="E26" s="489">
        <v>4000</v>
      </c>
      <c r="F26" s="62">
        <v>0</v>
      </c>
      <c r="G26" s="62">
        <v>0</v>
      </c>
    </row>
    <row r="27" spans="1:7" ht="22.5" customHeight="1" x14ac:dyDescent="0.2">
      <c r="A27" s="278" t="s">
        <v>213</v>
      </c>
      <c r="B27" s="317"/>
      <c r="C27" s="278"/>
      <c r="D27" s="278"/>
      <c r="E27" s="316">
        <v>18000</v>
      </c>
      <c r="F27" s="316">
        <v>0</v>
      </c>
      <c r="G27" s="316">
        <v>0</v>
      </c>
    </row>
    <row r="28" spans="1:7" ht="11.25" customHeight="1" x14ac:dyDescent="0.2">
      <c r="A28" s="3" t="s">
        <v>2</v>
      </c>
      <c r="B28" s="3"/>
      <c r="C28" s="3"/>
      <c r="D28" s="3"/>
      <c r="E28" s="62">
        <v>18000</v>
      </c>
      <c r="F28" s="62">
        <v>0</v>
      </c>
      <c r="G28" s="62">
        <v>0</v>
      </c>
    </row>
    <row r="29" spans="1:7" ht="21.75" customHeight="1" x14ac:dyDescent="0.2">
      <c r="A29" s="278" t="s">
        <v>214</v>
      </c>
      <c r="B29" s="317"/>
      <c r="C29" s="278"/>
      <c r="D29" s="278"/>
      <c r="E29" s="316">
        <v>18000</v>
      </c>
      <c r="F29" s="316">
        <v>0</v>
      </c>
      <c r="G29" s="316">
        <v>0</v>
      </c>
    </row>
    <row r="30" spans="1:7" ht="10.5" customHeight="1" x14ac:dyDescent="0.2">
      <c r="A30" s="3" t="s">
        <v>2</v>
      </c>
      <c r="B30" s="3"/>
      <c r="C30" s="3"/>
      <c r="D30" s="3"/>
      <c r="E30" s="62">
        <v>18000</v>
      </c>
      <c r="F30" s="62">
        <v>0</v>
      </c>
      <c r="G30" s="62">
        <v>0</v>
      </c>
    </row>
    <row r="31" spans="1:7" ht="21.75" customHeight="1" x14ac:dyDescent="0.2">
      <c r="A31" s="27" t="s">
        <v>215</v>
      </c>
      <c r="B31" s="490"/>
      <c r="C31" s="491"/>
      <c r="D31" s="491"/>
      <c r="E31" s="316">
        <v>22000</v>
      </c>
      <c r="F31" s="316">
        <v>100000</v>
      </c>
      <c r="G31" s="316">
        <v>100000</v>
      </c>
    </row>
    <row r="32" spans="1:7" ht="10.5" customHeight="1" x14ac:dyDescent="0.2">
      <c r="A32" s="7" t="s">
        <v>2</v>
      </c>
      <c r="B32" s="7"/>
      <c r="C32" s="7"/>
      <c r="D32" s="7"/>
      <c r="E32" s="62">
        <v>10000</v>
      </c>
      <c r="F32" s="62">
        <v>20000</v>
      </c>
      <c r="G32" s="62">
        <v>20000</v>
      </c>
    </row>
    <row r="33" spans="1:7" ht="10.5" customHeight="1" x14ac:dyDescent="0.2">
      <c r="A33" s="68" t="s">
        <v>228</v>
      </c>
      <c r="B33" s="68"/>
      <c r="C33" s="488"/>
      <c r="D33" s="488"/>
      <c r="E33" s="62">
        <v>12000</v>
      </c>
      <c r="F33" s="62">
        <v>80000</v>
      </c>
      <c r="G33" s="62">
        <v>80000</v>
      </c>
    </row>
    <row r="34" spans="1:7" ht="22.5" customHeight="1" x14ac:dyDescent="0.25">
      <c r="A34" s="323" t="s">
        <v>4</v>
      </c>
      <c r="B34" s="319"/>
      <c r="C34" s="319"/>
      <c r="D34" s="319"/>
      <c r="E34" s="321">
        <f>SUM(E18,E20,E22,E24,E27,E29,E31)</f>
        <v>380000</v>
      </c>
      <c r="F34" s="321">
        <f>SUM(F18,F20,F22,F24,F27,F29,F31)</f>
        <v>100000</v>
      </c>
      <c r="G34" s="321">
        <f>SUM(G18,G20,G22,G24,G27,G29,G31)</f>
        <v>100000</v>
      </c>
    </row>
    <row r="35" spans="1:7" ht="11.25" customHeight="1" x14ac:dyDescent="0.25">
      <c r="A35" s="11"/>
      <c r="B35" s="12"/>
      <c r="C35" s="12"/>
      <c r="D35" s="12"/>
      <c r="E35" s="13"/>
      <c r="F35" s="13"/>
      <c r="G35" s="13"/>
    </row>
    <row r="36" spans="1:7" ht="20.25" customHeight="1" x14ac:dyDescent="0.2">
      <c r="A36" s="560" t="s">
        <v>129</v>
      </c>
      <c r="B36" s="561"/>
      <c r="C36" s="561"/>
      <c r="D36" s="561"/>
      <c r="E36" s="257" t="s">
        <v>89</v>
      </c>
      <c r="F36" s="257" t="s">
        <v>90</v>
      </c>
      <c r="G36" s="257" t="s">
        <v>91</v>
      </c>
    </row>
    <row r="37" spans="1:7" ht="20.45" customHeight="1" x14ac:dyDescent="0.2">
      <c r="A37" s="314" t="s">
        <v>131</v>
      </c>
      <c r="B37" s="24"/>
      <c r="C37" s="24"/>
      <c r="D37" s="24"/>
      <c r="E37" s="315">
        <v>20000</v>
      </c>
      <c r="F37" s="315">
        <v>20000</v>
      </c>
      <c r="G37" s="315">
        <v>20000</v>
      </c>
    </row>
    <row r="38" spans="1:7" ht="12.75" customHeight="1" x14ac:dyDescent="0.25">
      <c r="A38" s="2" t="s">
        <v>86</v>
      </c>
      <c r="B38" s="74"/>
      <c r="C38" s="74"/>
      <c r="D38" s="74"/>
      <c r="E38" s="4">
        <v>20000</v>
      </c>
      <c r="F38" s="4">
        <v>20000</v>
      </c>
      <c r="G38" s="4">
        <v>20000</v>
      </c>
    </row>
    <row r="39" spans="1:7" ht="23.25" customHeight="1" x14ac:dyDescent="0.25">
      <c r="A39" s="318" t="s">
        <v>4</v>
      </c>
      <c r="B39" s="319"/>
      <c r="C39" s="319"/>
      <c r="D39" s="320"/>
      <c r="E39" s="321">
        <f>SUM(E37)</f>
        <v>20000</v>
      </c>
      <c r="F39" s="321">
        <f>SUM(F37)</f>
        <v>20000</v>
      </c>
      <c r="G39" s="321">
        <f>SUM(G37)</f>
        <v>20000</v>
      </c>
    </row>
    <row r="40" spans="1:7" ht="12" customHeight="1" x14ac:dyDescent="0.25">
      <c r="A40" s="11"/>
      <c r="B40" s="12"/>
      <c r="C40" s="12"/>
      <c r="D40" s="12"/>
      <c r="E40" s="345"/>
      <c r="F40" s="345"/>
      <c r="G40" s="40"/>
    </row>
    <row r="41" spans="1:7" ht="24" customHeight="1" x14ac:dyDescent="0.2">
      <c r="A41" s="760" t="s">
        <v>132</v>
      </c>
      <c r="B41" s="761"/>
      <c r="C41" s="761"/>
      <c r="D41" s="762"/>
      <c r="E41" s="515" t="s">
        <v>89</v>
      </c>
      <c r="F41" s="515" t="s">
        <v>90</v>
      </c>
      <c r="G41" s="515" t="s">
        <v>91</v>
      </c>
    </row>
    <row r="42" spans="1:7" ht="21.75" customHeight="1" x14ac:dyDescent="0.2">
      <c r="A42" s="500" t="s">
        <v>68</v>
      </c>
      <c r="B42" s="501"/>
      <c r="C42" s="501"/>
      <c r="D42" s="502"/>
      <c r="E42" s="315">
        <v>20000</v>
      </c>
      <c r="F42" s="315">
        <v>0</v>
      </c>
      <c r="G42" s="315">
        <v>0</v>
      </c>
    </row>
    <row r="43" spans="1:7" ht="9.75" customHeight="1" x14ac:dyDescent="0.2">
      <c r="A43" s="16" t="s">
        <v>3</v>
      </c>
      <c r="B43" s="23"/>
      <c r="C43" s="23"/>
      <c r="D43" s="24"/>
      <c r="E43" s="4">
        <v>20000</v>
      </c>
      <c r="F43" s="4">
        <v>0</v>
      </c>
      <c r="G43" s="4">
        <v>0</v>
      </c>
    </row>
    <row r="44" spans="1:7" ht="21" customHeight="1" x14ac:dyDescent="0.2">
      <c r="A44" s="493" t="s">
        <v>69</v>
      </c>
      <c r="B44" s="64"/>
      <c r="C44" s="64"/>
      <c r="D44" s="492"/>
      <c r="E44" s="315">
        <v>30000</v>
      </c>
      <c r="F44" s="315">
        <v>30000</v>
      </c>
      <c r="G44" s="315">
        <v>30000</v>
      </c>
    </row>
    <row r="45" spans="1:7" x14ac:dyDescent="0.2">
      <c r="A45" s="16" t="s">
        <v>7</v>
      </c>
      <c r="B45" s="17"/>
      <c r="C45" s="17"/>
      <c r="D45" s="3"/>
      <c r="E45" s="4">
        <v>5000</v>
      </c>
      <c r="F45" s="4">
        <v>0</v>
      </c>
      <c r="G45" s="81">
        <v>5000</v>
      </c>
    </row>
    <row r="46" spans="1:7" x14ac:dyDescent="0.2">
      <c r="A46" s="16" t="s">
        <v>2</v>
      </c>
      <c r="B46" s="23"/>
      <c r="C46" s="23"/>
      <c r="D46" s="24"/>
      <c r="E46" s="4">
        <v>25000</v>
      </c>
      <c r="F46" s="4">
        <v>30000</v>
      </c>
      <c r="G46" s="81">
        <v>25000</v>
      </c>
    </row>
    <row r="47" spans="1:7" ht="21.75" customHeight="1" x14ac:dyDescent="0.2">
      <c r="A47" s="503" t="s">
        <v>133</v>
      </c>
      <c r="B47" s="64"/>
      <c r="C47" s="64"/>
      <c r="D47" s="492"/>
      <c r="E47" s="315">
        <v>200000</v>
      </c>
      <c r="F47" s="315">
        <v>200000</v>
      </c>
      <c r="G47" s="315">
        <v>200000</v>
      </c>
    </row>
    <row r="48" spans="1:7" ht="14.25" customHeight="1" x14ac:dyDescent="0.2">
      <c r="A48" s="16" t="s">
        <v>2</v>
      </c>
      <c r="B48" s="23"/>
      <c r="C48" s="23"/>
      <c r="D48" s="24"/>
      <c r="E48" s="4">
        <v>200000</v>
      </c>
      <c r="F48" s="4">
        <v>200000</v>
      </c>
      <c r="G48" s="4">
        <v>200000</v>
      </c>
    </row>
    <row r="49" spans="1:7" ht="20.25" customHeight="1" x14ac:dyDescent="0.2">
      <c r="A49" s="493" t="s">
        <v>134</v>
      </c>
      <c r="B49" s="64"/>
      <c r="C49" s="64"/>
      <c r="D49" s="492"/>
      <c r="E49" s="315">
        <v>200000</v>
      </c>
      <c r="F49" s="315">
        <v>300000</v>
      </c>
      <c r="G49" s="315">
        <v>0</v>
      </c>
    </row>
    <row r="50" spans="1:7" ht="13.5" customHeight="1" x14ac:dyDescent="0.2">
      <c r="A50" s="16" t="s">
        <v>6</v>
      </c>
      <c r="B50" s="23"/>
      <c r="C50" s="23"/>
      <c r="D50" s="24"/>
      <c r="E50" s="4">
        <v>200000</v>
      </c>
      <c r="F50" s="4">
        <v>300000</v>
      </c>
      <c r="G50" s="4">
        <v>0</v>
      </c>
    </row>
    <row r="51" spans="1:7" ht="21.75" customHeight="1" x14ac:dyDescent="0.2">
      <c r="A51" s="504" t="s">
        <v>135</v>
      </c>
      <c r="B51" s="27"/>
      <c r="C51" s="27"/>
      <c r="D51" s="27"/>
      <c r="E51" s="316">
        <v>0</v>
      </c>
      <c r="F51" s="505">
        <v>300000</v>
      </c>
      <c r="G51" s="505">
        <v>900000</v>
      </c>
    </row>
    <row r="52" spans="1:7" x14ac:dyDescent="0.2">
      <c r="A52" s="255" t="s">
        <v>2</v>
      </c>
      <c r="B52" s="256"/>
      <c r="C52" s="256"/>
      <c r="D52" s="256"/>
      <c r="E52" s="62">
        <v>0</v>
      </c>
      <c r="F52" s="131">
        <v>300000</v>
      </c>
      <c r="G52" s="131">
        <v>900000</v>
      </c>
    </row>
    <row r="53" spans="1:7" ht="23.25" customHeight="1" x14ac:dyDescent="0.2">
      <c r="A53" s="504" t="s">
        <v>136</v>
      </c>
      <c r="B53" s="27"/>
      <c r="C53" s="27"/>
      <c r="D53" s="27"/>
      <c r="E53" s="316">
        <v>0</v>
      </c>
      <c r="F53" s="505">
        <v>325000</v>
      </c>
      <c r="G53" s="505">
        <v>0</v>
      </c>
    </row>
    <row r="54" spans="1:7" ht="16.5" customHeight="1" x14ac:dyDescent="0.25">
      <c r="A54" s="230" t="s">
        <v>119</v>
      </c>
      <c r="B54" s="27"/>
      <c r="C54" s="27"/>
      <c r="D54" s="27"/>
      <c r="E54" s="62">
        <v>0</v>
      </c>
      <c r="F54" s="131">
        <v>325000</v>
      </c>
      <c r="G54" s="131">
        <v>0</v>
      </c>
    </row>
    <row r="55" spans="1:7" ht="20.25" customHeight="1" x14ac:dyDescent="0.2">
      <c r="A55" s="27" t="s">
        <v>137</v>
      </c>
      <c r="B55" s="27"/>
      <c r="C55" s="27"/>
      <c r="D55" s="27"/>
      <c r="E55" s="316">
        <v>200000</v>
      </c>
      <c r="F55" s="505">
        <v>200000</v>
      </c>
      <c r="G55" s="505">
        <v>0</v>
      </c>
    </row>
    <row r="56" spans="1:7" ht="11.25" customHeight="1" x14ac:dyDescent="0.2">
      <c r="A56" s="20" t="s">
        <v>121</v>
      </c>
      <c r="B56" s="21"/>
      <c r="C56" s="21"/>
      <c r="D56" s="22"/>
      <c r="E56" s="4">
        <v>0</v>
      </c>
      <c r="F56" s="4">
        <v>5000</v>
      </c>
      <c r="G56" s="4">
        <v>0</v>
      </c>
    </row>
    <row r="57" spans="1:7" ht="11.25" customHeight="1" x14ac:dyDescent="0.2">
      <c r="A57" s="255" t="s">
        <v>5</v>
      </c>
      <c r="B57" s="68"/>
      <c r="C57" s="68"/>
      <c r="D57" s="68"/>
      <c r="E57" s="62">
        <v>200000</v>
      </c>
      <c r="F57" s="131">
        <v>195000</v>
      </c>
      <c r="G57" s="131">
        <v>0</v>
      </c>
    </row>
    <row r="58" spans="1:7" ht="22.5" customHeight="1" x14ac:dyDescent="0.2">
      <c r="A58" s="504" t="s">
        <v>138</v>
      </c>
      <c r="B58" s="27"/>
      <c r="C58" s="27"/>
      <c r="D58" s="27"/>
      <c r="E58" s="316">
        <v>19000</v>
      </c>
      <c r="F58" s="505">
        <v>0</v>
      </c>
      <c r="G58" s="505">
        <v>0</v>
      </c>
    </row>
    <row r="59" spans="1:7" ht="12.75" customHeight="1" x14ac:dyDescent="0.2">
      <c r="A59" s="255" t="s">
        <v>8</v>
      </c>
      <c r="B59" s="27"/>
      <c r="C59" s="27"/>
      <c r="D59" s="27"/>
      <c r="E59" s="62">
        <v>19000</v>
      </c>
      <c r="F59" s="131">
        <v>0</v>
      </c>
      <c r="G59" s="131">
        <v>0</v>
      </c>
    </row>
    <row r="60" spans="1:7" ht="26.1" customHeight="1" x14ac:dyDescent="0.2">
      <c r="A60" s="354" t="s">
        <v>148</v>
      </c>
      <c r="B60" s="27"/>
      <c r="C60" s="27"/>
      <c r="D60" s="27"/>
      <c r="E60" s="315">
        <v>200000</v>
      </c>
      <c r="F60" s="506">
        <v>300000</v>
      </c>
      <c r="G60" s="506">
        <v>0</v>
      </c>
    </row>
    <row r="61" spans="1:7" ht="12.6" customHeight="1" x14ac:dyDescent="0.2">
      <c r="A61" s="255" t="s">
        <v>8</v>
      </c>
      <c r="B61" s="27"/>
      <c r="C61" s="27"/>
      <c r="D61" s="27"/>
      <c r="E61" s="62">
        <v>200000</v>
      </c>
      <c r="F61" s="131">
        <v>300000</v>
      </c>
      <c r="G61" s="131">
        <v>0</v>
      </c>
    </row>
    <row r="62" spans="1:7" ht="21.95" customHeight="1" x14ac:dyDescent="0.2">
      <c r="A62" s="504" t="s">
        <v>158</v>
      </c>
      <c r="B62" s="27"/>
      <c r="C62" s="27"/>
      <c r="D62" s="27"/>
      <c r="E62" s="315">
        <v>80000</v>
      </c>
      <c r="F62" s="506">
        <v>0</v>
      </c>
      <c r="G62" s="506">
        <v>0</v>
      </c>
    </row>
    <row r="63" spans="1:7" ht="13.5" customHeight="1" x14ac:dyDescent="0.2">
      <c r="A63" s="255" t="s">
        <v>8</v>
      </c>
      <c r="B63" s="27"/>
      <c r="C63" s="27"/>
      <c r="D63" s="27"/>
      <c r="E63" s="4">
        <v>80000</v>
      </c>
      <c r="F63" s="81">
        <v>0</v>
      </c>
      <c r="G63" s="81">
        <v>0</v>
      </c>
    </row>
    <row r="64" spans="1:7" ht="21.95" customHeight="1" x14ac:dyDescent="0.2">
      <c r="A64" s="504" t="s">
        <v>182</v>
      </c>
      <c r="B64" s="27"/>
      <c r="C64" s="27"/>
      <c r="D64" s="27"/>
      <c r="E64" s="315">
        <v>50000</v>
      </c>
      <c r="F64" s="506">
        <v>0</v>
      </c>
      <c r="G64" s="506">
        <v>0</v>
      </c>
    </row>
    <row r="65" spans="1:7" ht="12.75" customHeight="1" x14ac:dyDescent="0.2">
      <c r="A65" s="26" t="s">
        <v>6</v>
      </c>
      <c r="B65" s="27"/>
      <c r="C65" s="27"/>
      <c r="D65" s="28"/>
      <c r="E65" s="4">
        <v>50000</v>
      </c>
      <c r="F65" s="81">
        <v>0</v>
      </c>
      <c r="G65" s="81">
        <v>0</v>
      </c>
    </row>
    <row r="66" spans="1:7" ht="26.45" customHeight="1" x14ac:dyDescent="0.25">
      <c r="A66" s="318" t="s">
        <v>4</v>
      </c>
      <c r="B66" s="324"/>
      <c r="C66" s="324"/>
      <c r="D66" s="324"/>
      <c r="E66" s="325">
        <f>SUM(E42,E44,E47,E49,E51,E53,E55,E58,E60,E62,E64)</f>
        <v>999000</v>
      </c>
      <c r="F66" s="326">
        <f>SUM(F42,F44,F47,F49,F51,F53,F55,F58,F60,F64)</f>
        <v>1655000</v>
      </c>
      <c r="G66" s="326">
        <f>SUM(G42,G44,G47,G49,G51,G53,G55,G58,G60,G62,G64)</f>
        <v>1130000</v>
      </c>
    </row>
    <row r="67" spans="1:7" x14ac:dyDescent="0.2">
      <c r="A67" s="30"/>
      <c r="B67" s="15"/>
      <c r="C67" s="15"/>
      <c r="D67" s="15"/>
      <c r="E67" s="31"/>
      <c r="F67" s="85"/>
      <c r="G67" s="85"/>
    </row>
    <row r="68" spans="1:7" ht="24.75" customHeight="1" x14ac:dyDescent="0.2">
      <c r="A68" s="272" t="s">
        <v>143</v>
      </c>
      <c r="B68" s="272"/>
      <c r="C68" s="272"/>
      <c r="D68" s="260"/>
      <c r="E68" s="258" t="s">
        <v>89</v>
      </c>
      <c r="F68" s="259" t="s">
        <v>90</v>
      </c>
      <c r="G68" s="259" t="s">
        <v>91</v>
      </c>
    </row>
    <row r="69" spans="1:7" ht="25.5" customHeight="1" x14ac:dyDescent="0.2">
      <c r="A69" s="507" t="s">
        <v>10</v>
      </c>
      <c r="B69" s="508"/>
      <c r="C69" s="508"/>
      <c r="D69" s="508"/>
      <c r="E69" s="509">
        <v>50000</v>
      </c>
      <c r="F69" s="509">
        <v>50000</v>
      </c>
      <c r="G69" s="509">
        <v>50000</v>
      </c>
    </row>
    <row r="70" spans="1:7" x14ac:dyDescent="0.2">
      <c r="A70" s="32" t="s">
        <v>2</v>
      </c>
      <c r="B70" s="33"/>
      <c r="C70" s="33"/>
      <c r="D70" s="33"/>
      <c r="E70" s="10">
        <v>50000</v>
      </c>
      <c r="F70" s="10">
        <v>50000</v>
      </c>
      <c r="G70" s="10">
        <v>50000</v>
      </c>
    </row>
    <row r="71" spans="1:7" ht="18.75" customHeight="1" x14ac:dyDescent="0.25">
      <c r="A71" s="331" t="s">
        <v>4</v>
      </c>
      <c r="B71" s="332"/>
      <c r="C71" s="332"/>
      <c r="D71" s="332"/>
      <c r="E71" s="510">
        <f>E69</f>
        <v>50000</v>
      </c>
      <c r="F71" s="510">
        <f>F69</f>
        <v>50000</v>
      </c>
      <c r="G71" s="510">
        <f>G69</f>
        <v>50000</v>
      </c>
    </row>
    <row r="72" spans="1:7" ht="10.5" customHeight="1" x14ac:dyDescent="0.25">
      <c r="A72" s="75"/>
      <c r="B72" s="12"/>
      <c r="C72" s="12"/>
      <c r="D72" s="12"/>
      <c r="E72" s="40"/>
      <c r="F72" s="13"/>
      <c r="G72" s="13"/>
    </row>
    <row r="73" spans="1:7" ht="21" customHeight="1" x14ac:dyDescent="0.25">
      <c r="A73" s="335" t="s">
        <v>144</v>
      </c>
      <c r="B73" s="336"/>
      <c r="C73" s="336"/>
      <c r="D73" s="337"/>
      <c r="E73" s="338"/>
      <c r="F73" s="339"/>
      <c r="G73" s="339"/>
    </row>
    <row r="74" spans="1:7" ht="26.25" customHeight="1" x14ac:dyDescent="0.2">
      <c r="A74" s="511" t="s">
        <v>145</v>
      </c>
      <c r="B74" s="14"/>
      <c r="C74" s="14"/>
      <c r="D74" s="54"/>
      <c r="E74" s="530">
        <v>0</v>
      </c>
      <c r="F74" s="509">
        <v>100000</v>
      </c>
      <c r="G74" s="509">
        <v>0</v>
      </c>
    </row>
    <row r="75" spans="1:7" ht="14.1" customHeight="1" x14ac:dyDescent="0.2">
      <c r="A75" s="352" t="s">
        <v>2</v>
      </c>
      <c r="B75" s="35"/>
      <c r="C75" s="35"/>
      <c r="D75" s="353"/>
      <c r="E75" s="10">
        <v>0</v>
      </c>
      <c r="F75" s="10">
        <v>100000</v>
      </c>
      <c r="G75" s="10">
        <v>0</v>
      </c>
    </row>
    <row r="76" spans="1:7" ht="21.6" customHeight="1" x14ac:dyDescent="0.2">
      <c r="A76" s="512" t="s">
        <v>157</v>
      </c>
      <c r="B76" s="55"/>
      <c r="C76" s="55"/>
      <c r="D76" s="55"/>
      <c r="E76" s="513">
        <v>18000</v>
      </c>
      <c r="F76" s="514">
        <v>0</v>
      </c>
      <c r="G76" s="514">
        <v>0</v>
      </c>
    </row>
    <row r="77" spans="1:7" ht="14.45" customHeight="1" x14ac:dyDescent="0.2">
      <c r="A77" s="352" t="s">
        <v>2</v>
      </c>
      <c r="B77" s="35"/>
      <c r="C77" s="35"/>
      <c r="D77" s="353"/>
      <c r="E77" s="10">
        <v>18000</v>
      </c>
      <c r="F77" s="10">
        <v>0</v>
      </c>
      <c r="G77" s="10">
        <v>0</v>
      </c>
    </row>
    <row r="78" spans="1:7" ht="20.25" customHeight="1" x14ac:dyDescent="0.25">
      <c r="A78" s="333" t="s">
        <v>4</v>
      </c>
      <c r="B78" s="320"/>
      <c r="C78" s="320"/>
      <c r="D78" s="334"/>
      <c r="E78" s="577">
        <f>SUM(E74,E76)</f>
        <v>18000</v>
      </c>
      <c r="F78" s="578">
        <f>SUM(F74,F76)</f>
        <v>100000</v>
      </c>
      <c r="G78" s="578">
        <f>SUM(G74,G76)</f>
        <v>0</v>
      </c>
    </row>
    <row r="79" spans="1:7" ht="14.25" customHeight="1" x14ac:dyDescent="0.25">
      <c r="A79" s="75"/>
      <c r="B79" s="12"/>
      <c r="C79" s="12"/>
      <c r="D79" s="12"/>
      <c r="E79" s="516"/>
      <c r="F79" s="516"/>
      <c r="G79" s="517"/>
    </row>
    <row r="80" spans="1:7" ht="30" customHeight="1" x14ac:dyDescent="0.2">
      <c r="A80" s="346" t="s">
        <v>161</v>
      </c>
      <c r="B80" s="347"/>
      <c r="C80" s="348"/>
      <c r="D80" s="347"/>
      <c r="E80" s="515" t="s">
        <v>89</v>
      </c>
      <c r="F80" s="477" t="s">
        <v>90</v>
      </c>
      <c r="G80" s="477" t="s">
        <v>91</v>
      </c>
    </row>
    <row r="81" spans="1:7" ht="20.25" customHeight="1" x14ac:dyDescent="0.2">
      <c r="A81" s="518" t="s">
        <v>149</v>
      </c>
      <c r="B81" s="35"/>
      <c r="C81" s="35"/>
      <c r="D81" s="353"/>
      <c r="E81" s="509">
        <v>100000</v>
      </c>
      <c r="F81" s="509">
        <v>100000</v>
      </c>
      <c r="G81" s="509">
        <v>100000</v>
      </c>
    </row>
    <row r="82" spans="1:7" ht="12" customHeight="1" x14ac:dyDescent="0.2">
      <c r="A82" s="37" t="s">
        <v>5</v>
      </c>
      <c r="B82" s="38"/>
      <c r="C82" s="38"/>
      <c r="D82" s="39"/>
      <c r="E82" s="10">
        <v>80000</v>
      </c>
      <c r="F82" s="10">
        <v>80000</v>
      </c>
      <c r="G82" s="10">
        <v>80000</v>
      </c>
    </row>
    <row r="83" spans="1:7" ht="12" customHeight="1" x14ac:dyDescent="0.2">
      <c r="A83" s="37" t="s">
        <v>229</v>
      </c>
      <c r="B83" s="38"/>
      <c r="C83" s="38"/>
      <c r="D83" s="39"/>
      <c r="E83" s="10">
        <v>20000</v>
      </c>
      <c r="F83" s="10">
        <v>20000</v>
      </c>
      <c r="G83" s="10">
        <v>20000</v>
      </c>
    </row>
    <row r="84" spans="1:7" ht="20.25" customHeight="1" x14ac:dyDescent="0.25">
      <c r="A84" s="349" t="s">
        <v>4</v>
      </c>
      <c r="B84" s="350"/>
      <c r="C84" s="350"/>
      <c r="D84" s="351"/>
      <c r="E84" s="321">
        <f>SUM(E81)</f>
        <v>100000</v>
      </c>
      <c r="F84" s="321">
        <f>SUM(F81)</f>
        <v>100000</v>
      </c>
      <c r="G84" s="321">
        <f>SUM(G81)</f>
        <v>100000</v>
      </c>
    </row>
    <row r="85" spans="1:7" ht="15.6" customHeight="1" x14ac:dyDescent="0.25">
      <c r="A85" s="340"/>
      <c r="B85" s="276"/>
      <c r="C85" s="276"/>
      <c r="D85" s="276"/>
      <c r="E85" s="341"/>
      <c r="F85" s="483"/>
      <c r="G85" s="483"/>
    </row>
    <row r="86" spans="1:7" ht="27.75" customHeight="1" x14ac:dyDescent="0.2">
      <c r="A86" s="754" t="s">
        <v>139</v>
      </c>
      <c r="B86" s="755"/>
      <c r="C86" s="755"/>
      <c r="D86" s="755"/>
      <c r="E86" s="755"/>
      <c r="F86" s="755"/>
      <c r="G86" s="756"/>
    </row>
    <row r="87" spans="1:7" ht="29.25" customHeight="1" x14ac:dyDescent="0.2">
      <c r="A87" s="745" t="s">
        <v>140</v>
      </c>
      <c r="B87" s="746"/>
      <c r="C87" s="746"/>
      <c r="D87" s="747"/>
      <c r="E87" s="250" t="s">
        <v>89</v>
      </c>
      <c r="F87" s="250" t="s">
        <v>90</v>
      </c>
      <c r="G87" s="250" t="s">
        <v>91</v>
      </c>
    </row>
    <row r="88" spans="1:7" ht="26.25" customHeight="1" x14ac:dyDescent="0.2">
      <c r="A88" s="748" t="s">
        <v>52</v>
      </c>
      <c r="B88" s="749"/>
      <c r="C88" s="749"/>
      <c r="D88" s="750"/>
      <c r="E88" s="315">
        <v>10000</v>
      </c>
      <c r="F88" s="315">
        <v>90000</v>
      </c>
      <c r="G88" s="520">
        <v>0</v>
      </c>
    </row>
    <row r="89" spans="1:7" ht="11.25" customHeight="1" x14ac:dyDescent="0.25">
      <c r="A89" s="2" t="s">
        <v>85</v>
      </c>
      <c r="B89" s="74"/>
      <c r="C89" s="74"/>
      <c r="D89" s="74"/>
      <c r="E89" s="4">
        <v>0</v>
      </c>
      <c r="F89" s="4">
        <v>90000</v>
      </c>
      <c r="G89" s="328">
        <v>0</v>
      </c>
    </row>
    <row r="90" spans="1:7" ht="9.75" customHeight="1" x14ac:dyDescent="0.2">
      <c r="A90" s="6" t="s">
        <v>1</v>
      </c>
      <c r="B90" s="7"/>
      <c r="C90" s="7"/>
      <c r="D90" s="7"/>
      <c r="E90" s="327">
        <v>10000</v>
      </c>
      <c r="F90" s="327">
        <v>0</v>
      </c>
      <c r="G90" s="329">
        <v>0</v>
      </c>
    </row>
    <row r="91" spans="1:7" ht="21.75" customHeight="1" x14ac:dyDescent="0.2">
      <c r="A91" s="354" t="s">
        <v>230</v>
      </c>
      <c r="B91" s="27"/>
      <c r="C91" s="27"/>
      <c r="D91" s="27"/>
      <c r="E91" s="315">
        <v>50000</v>
      </c>
      <c r="F91" s="521">
        <v>0</v>
      </c>
      <c r="G91" s="315">
        <v>0</v>
      </c>
    </row>
    <row r="92" spans="1:7" x14ac:dyDescent="0.2">
      <c r="A92" s="6" t="s">
        <v>1</v>
      </c>
      <c r="B92" s="7"/>
      <c r="C92" s="7"/>
      <c r="D92" s="7"/>
      <c r="E92" s="330">
        <v>50000</v>
      </c>
      <c r="F92" s="330">
        <v>0</v>
      </c>
      <c r="G92" s="330">
        <v>0</v>
      </c>
    </row>
    <row r="93" spans="1:7" ht="21" customHeight="1" x14ac:dyDescent="0.2">
      <c r="A93" s="354" t="s">
        <v>203</v>
      </c>
      <c r="B93" s="27"/>
      <c r="C93" s="27"/>
      <c r="D93" s="28"/>
      <c r="E93" s="315">
        <v>20000</v>
      </c>
      <c r="F93" s="315">
        <v>0</v>
      </c>
      <c r="G93" s="315">
        <v>0</v>
      </c>
    </row>
    <row r="94" spans="1:7" x14ac:dyDescent="0.2">
      <c r="A94" s="6" t="s">
        <v>2</v>
      </c>
      <c r="B94" s="7"/>
      <c r="C94" s="7"/>
      <c r="D94" s="7"/>
      <c r="E94" s="4">
        <v>20000</v>
      </c>
      <c r="F94" s="4">
        <v>0</v>
      </c>
      <c r="G94" s="4">
        <v>0</v>
      </c>
    </row>
    <row r="95" spans="1:7" ht="24.75" customHeight="1" x14ac:dyDescent="0.2">
      <c r="A95" s="634" t="s">
        <v>4</v>
      </c>
      <c r="B95" s="523"/>
      <c r="C95" s="523"/>
      <c r="D95" s="523"/>
      <c r="E95" s="635">
        <f>SUM(E88,E91,E93)</f>
        <v>80000</v>
      </c>
      <c r="F95" s="635">
        <f>SUM(F88,F91,F93)</f>
        <v>90000</v>
      </c>
      <c r="G95" s="635">
        <f>SUM(G88,G91,G93)</f>
        <v>0</v>
      </c>
    </row>
    <row r="96" spans="1:7" ht="14.25" customHeight="1" x14ac:dyDescent="0.25">
      <c r="A96" s="11"/>
      <c r="B96" s="12"/>
      <c r="C96" s="12"/>
      <c r="D96" s="12"/>
      <c r="E96" s="13"/>
      <c r="F96" s="13"/>
      <c r="G96" s="13"/>
    </row>
    <row r="97" spans="1:7" ht="27.75" customHeight="1" x14ac:dyDescent="0.2">
      <c r="A97" s="742" t="s">
        <v>141</v>
      </c>
      <c r="B97" s="743"/>
      <c r="C97" s="743"/>
      <c r="D97" s="744"/>
      <c r="E97" s="250" t="s">
        <v>89</v>
      </c>
      <c r="F97" s="250" t="s">
        <v>90</v>
      </c>
      <c r="G97" s="250" t="s">
        <v>91</v>
      </c>
    </row>
    <row r="98" spans="1:7" ht="22.5" customHeight="1" x14ac:dyDescent="0.2">
      <c r="A98" s="739" t="s">
        <v>184</v>
      </c>
      <c r="B98" s="740"/>
      <c r="C98" s="740"/>
      <c r="D98" s="741"/>
      <c r="E98" s="315">
        <v>150000</v>
      </c>
      <c r="F98" s="315">
        <v>0</v>
      </c>
      <c r="G98" s="315">
        <v>0</v>
      </c>
    </row>
    <row r="99" spans="1:7" ht="11.25" customHeight="1" x14ac:dyDescent="0.2">
      <c r="A99" s="2" t="s">
        <v>0</v>
      </c>
      <c r="B99" s="3"/>
      <c r="C99" s="3"/>
      <c r="D99" s="3"/>
      <c r="E99" s="4">
        <v>150000</v>
      </c>
      <c r="F99" s="4">
        <v>0</v>
      </c>
      <c r="G99" s="4">
        <v>0</v>
      </c>
    </row>
    <row r="100" spans="1:7" ht="21.6" customHeight="1" x14ac:dyDescent="0.2">
      <c r="A100" s="748" t="s">
        <v>142</v>
      </c>
      <c r="B100" s="749"/>
      <c r="C100" s="749"/>
      <c r="D100" s="750"/>
      <c r="E100" s="315">
        <v>70000</v>
      </c>
      <c r="F100" s="315">
        <v>0</v>
      </c>
      <c r="G100" s="315">
        <v>0</v>
      </c>
    </row>
    <row r="101" spans="1:7" ht="10.5" customHeight="1" x14ac:dyDescent="0.2">
      <c r="A101" s="6" t="s">
        <v>2</v>
      </c>
      <c r="B101" s="7"/>
      <c r="C101" s="7"/>
      <c r="D101" s="7"/>
      <c r="E101" s="4">
        <v>70000</v>
      </c>
      <c r="F101" s="4">
        <v>0</v>
      </c>
      <c r="G101" s="4">
        <v>0</v>
      </c>
    </row>
    <row r="102" spans="1:7" ht="24.75" customHeight="1" x14ac:dyDescent="0.2">
      <c r="A102" s="522" t="s">
        <v>4</v>
      </c>
      <c r="B102" s="524"/>
      <c r="C102" s="524"/>
      <c r="D102" s="674"/>
      <c r="E102" s="525">
        <f>SUM(E98,E100)</f>
        <v>220000</v>
      </c>
      <c r="F102" s="525">
        <f>SUM(F98,F100)</f>
        <v>0</v>
      </c>
      <c r="G102" s="525">
        <f>SUM(G98,G100)</f>
        <v>0</v>
      </c>
    </row>
    <row r="103" spans="1:7" ht="15" customHeight="1" x14ac:dyDescent="0.25">
      <c r="A103" s="669"/>
      <c r="B103" s="670"/>
      <c r="C103" s="670"/>
      <c r="D103" s="670"/>
      <c r="E103" s="345"/>
      <c r="F103" s="345"/>
      <c r="G103" s="40"/>
    </row>
    <row r="104" spans="1:7" ht="29.25" customHeight="1" x14ac:dyDescent="0.2">
      <c r="A104" s="671" t="s">
        <v>146</v>
      </c>
      <c r="B104" s="672"/>
      <c r="C104" s="672"/>
      <c r="D104" s="673"/>
      <c r="E104" s="668" t="s">
        <v>89</v>
      </c>
      <c r="F104" s="526" t="s">
        <v>90</v>
      </c>
      <c r="G104" s="526" t="s">
        <v>91</v>
      </c>
    </row>
    <row r="105" spans="1:7" ht="26.1" customHeight="1" x14ac:dyDescent="0.2">
      <c r="A105" s="500" t="s">
        <v>118</v>
      </c>
      <c r="B105" s="501"/>
      <c r="C105" s="501"/>
      <c r="D105" s="501"/>
      <c r="E105" s="509">
        <v>1055000</v>
      </c>
      <c r="F105" s="509">
        <v>300000</v>
      </c>
      <c r="G105" s="509">
        <v>300000</v>
      </c>
    </row>
    <row r="106" spans="1:7" ht="11.45" customHeight="1" x14ac:dyDescent="0.2">
      <c r="A106" s="16" t="s">
        <v>1</v>
      </c>
      <c r="B106" s="17"/>
      <c r="C106" s="17"/>
      <c r="D106" s="17"/>
      <c r="E106" s="10">
        <v>1055000</v>
      </c>
      <c r="F106" s="10">
        <v>300000</v>
      </c>
      <c r="G106" s="10">
        <v>300000</v>
      </c>
    </row>
    <row r="107" spans="1:7" ht="21.95" customHeight="1" x14ac:dyDescent="0.2">
      <c r="A107" s="504" t="s">
        <v>147</v>
      </c>
      <c r="B107" s="27"/>
      <c r="C107" s="27"/>
      <c r="D107" s="27"/>
      <c r="E107" s="316">
        <v>200000</v>
      </c>
      <c r="F107" s="505">
        <v>350000</v>
      </c>
      <c r="G107" s="505">
        <v>0</v>
      </c>
    </row>
    <row r="108" spans="1:7" ht="12" customHeight="1" x14ac:dyDescent="0.2">
      <c r="A108" s="16" t="s">
        <v>1</v>
      </c>
      <c r="B108" s="17"/>
      <c r="C108" s="17"/>
      <c r="D108" s="17"/>
      <c r="E108" s="661">
        <v>200000</v>
      </c>
      <c r="F108" s="662">
        <v>350000</v>
      </c>
      <c r="G108" s="662">
        <v>0</v>
      </c>
    </row>
    <row r="109" spans="1:7" ht="21" customHeight="1" x14ac:dyDescent="0.2">
      <c r="A109" s="504" t="s">
        <v>122</v>
      </c>
      <c r="B109" s="27"/>
      <c r="C109" s="27"/>
      <c r="D109" s="27"/>
      <c r="E109" s="316">
        <v>0</v>
      </c>
      <c r="F109" s="505">
        <v>500000</v>
      </c>
      <c r="G109" s="505">
        <v>530000</v>
      </c>
    </row>
    <row r="110" spans="1:7" ht="11.25" customHeight="1" x14ac:dyDescent="0.2">
      <c r="A110" s="16" t="s">
        <v>1</v>
      </c>
      <c r="B110" s="17"/>
      <c r="C110" s="17"/>
      <c r="D110" s="17"/>
      <c r="E110" s="662">
        <v>0</v>
      </c>
      <c r="F110" s="62">
        <v>500000</v>
      </c>
      <c r="G110" s="131">
        <v>530000</v>
      </c>
    </row>
    <row r="111" spans="1:7" ht="28.5" customHeight="1" x14ac:dyDescent="0.2">
      <c r="A111" s="522" t="s">
        <v>4</v>
      </c>
      <c r="B111" s="527"/>
      <c r="C111" s="527"/>
      <c r="D111" s="527"/>
      <c r="E111" s="528">
        <f>SUM(E105,E107,E109)</f>
        <v>1255000</v>
      </c>
      <c r="F111" s="529">
        <f>SUM(F105,F107,F109)</f>
        <v>1150000</v>
      </c>
      <c r="G111" s="529">
        <f>SUM(G105,G107,G109)</f>
        <v>830000</v>
      </c>
    </row>
    <row r="112" spans="1:7" ht="12.75" customHeight="1" x14ac:dyDescent="0.2">
      <c r="A112" s="1"/>
      <c r="B112" s="665"/>
      <c r="C112" s="666"/>
      <c r="D112" s="667"/>
      <c r="E112" s="29"/>
      <c r="F112" s="83"/>
      <c r="G112" s="83"/>
    </row>
    <row r="113" spans="1:7" ht="33" customHeight="1" x14ac:dyDescent="0.2">
      <c r="A113" s="780" t="s">
        <v>150</v>
      </c>
      <c r="B113" s="781"/>
      <c r="C113" s="781"/>
      <c r="D113" s="781"/>
      <c r="E113" s="781"/>
      <c r="F113" s="781"/>
      <c r="G113" s="782"/>
    </row>
    <row r="114" spans="1:7" ht="26.45" customHeight="1" x14ac:dyDescent="0.2">
      <c r="A114" s="766" t="s">
        <v>189</v>
      </c>
      <c r="B114" s="767"/>
      <c r="C114" s="767"/>
      <c r="D114" s="768"/>
      <c r="E114" s="486" t="s">
        <v>89</v>
      </c>
      <c r="F114" s="486" t="s">
        <v>90</v>
      </c>
      <c r="G114" s="486" t="s">
        <v>91</v>
      </c>
    </row>
    <row r="115" spans="1:7" ht="20.25" customHeight="1" x14ac:dyDescent="0.2">
      <c r="A115" s="739" t="s">
        <v>204</v>
      </c>
      <c r="B115" s="740"/>
      <c r="C115" s="740"/>
      <c r="D115" s="741"/>
      <c r="E115" s="315">
        <v>25000</v>
      </c>
      <c r="F115" s="315">
        <v>0</v>
      </c>
      <c r="G115" s="315">
        <v>0</v>
      </c>
    </row>
    <row r="116" spans="1:7" ht="12.75" customHeight="1" x14ac:dyDescent="0.2">
      <c r="A116" s="2" t="s">
        <v>0</v>
      </c>
      <c r="B116" s="3"/>
      <c r="C116" s="3"/>
      <c r="D116" s="3"/>
      <c r="E116" s="4">
        <v>25000</v>
      </c>
      <c r="F116" s="4">
        <v>0</v>
      </c>
      <c r="G116" s="4">
        <v>0</v>
      </c>
    </row>
    <row r="117" spans="1:7" ht="19.5" customHeight="1" x14ac:dyDescent="0.2">
      <c r="A117" s="566" t="s">
        <v>4</v>
      </c>
      <c r="B117" s="567"/>
      <c r="C117" s="567"/>
      <c r="D117" s="567"/>
      <c r="E117" s="579">
        <f>SUM(E115)</f>
        <v>25000</v>
      </c>
      <c r="F117" s="580">
        <f>SUM(F115)</f>
        <v>0</v>
      </c>
      <c r="G117" s="579">
        <f>SUM(G115)</f>
        <v>0</v>
      </c>
    </row>
    <row r="118" spans="1:7" ht="9.75" customHeight="1" x14ac:dyDescent="0.2">
      <c r="A118" s="478"/>
      <c r="B118" s="35"/>
      <c r="C118" s="35"/>
      <c r="D118" s="35"/>
      <c r="E118" s="572"/>
      <c r="F118" s="572"/>
      <c r="G118" s="63"/>
    </row>
    <row r="119" spans="1:7" ht="29.25" customHeight="1" x14ac:dyDescent="0.2">
      <c r="A119" s="568" t="s">
        <v>190</v>
      </c>
      <c r="B119" s="569"/>
      <c r="C119" s="569"/>
      <c r="D119" s="569"/>
      <c r="E119" s="570" t="s">
        <v>89</v>
      </c>
      <c r="F119" s="570" t="s">
        <v>90</v>
      </c>
      <c r="G119" s="571" t="s">
        <v>91</v>
      </c>
    </row>
    <row r="120" spans="1:7" ht="21.75" customHeight="1" x14ac:dyDescent="0.2">
      <c r="A120" s="478" t="s">
        <v>186</v>
      </c>
      <c r="B120" s="43"/>
      <c r="C120" s="43"/>
      <c r="D120" s="305"/>
      <c r="E120" s="530">
        <v>30000</v>
      </c>
      <c r="F120" s="509">
        <v>300000</v>
      </c>
      <c r="G120" s="509">
        <v>0</v>
      </c>
    </row>
    <row r="121" spans="1:7" ht="9.75" customHeight="1" x14ac:dyDescent="0.2">
      <c r="A121" s="16" t="s">
        <v>2</v>
      </c>
      <c r="B121" s="23"/>
      <c r="C121" s="23"/>
      <c r="D121" s="24"/>
      <c r="E121" s="10">
        <v>30000</v>
      </c>
      <c r="F121" s="10">
        <v>300000</v>
      </c>
      <c r="G121" s="10">
        <v>0</v>
      </c>
    </row>
    <row r="122" spans="1:7" ht="21.6" customHeight="1" x14ac:dyDescent="0.2">
      <c r="A122" s="493" t="s">
        <v>151</v>
      </c>
      <c r="B122" s="64"/>
      <c r="C122" s="64"/>
      <c r="D122" s="492"/>
      <c r="E122" s="315">
        <v>20000</v>
      </c>
      <c r="F122" s="315">
        <v>0</v>
      </c>
      <c r="G122" s="315">
        <v>0</v>
      </c>
    </row>
    <row r="123" spans="1:7" ht="12.6" customHeight="1" x14ac:dyDescent="0.2">
      <c r="A123" s="16" t="s">
        <v>2</v>
      </c>
      <c r="B123" s="23"/>
      <c r="C123" s="23"/>
      <c r="D123" s="24"/>
      <c r="E123" s="4">
        <v>20000</v>
      </c>
      <c r="F123" s="4">
        <v>0</v>
      </c>
      <c r="G123" s="4">
        <v>0</v>
      </c>
    </row>
    <row r="124" spans="1:7" ht="22.5" customHeight="1" x14ac:dyDescent="0.2">
      <c r="A124" s="504" t="s">
        <v>185</v>
      </c>
      <c r="B124" s="27"/>
      <c r="C124" s="27"/>
      <c r="D124" s="27"/>
      <c r="E124" s="316">
        <v>30000</v>
      </c>
      <c r="F124" s="505">
        <v>0</v>
      </c>
      <c r="G124" s="505">
        <v>0</v>
      </c>
    </row>
    <row r="125" spans="1:7" ht="12" customHeight="1" x14ac:dyDescent="0.2">
      <c r="A125" s="255" t="s">
        <v>8</v>
      </c>
      <c r="B125" s="27"/>
      <c r="C125" s="27"/>
      <c r="D125" s="27"/>
      <c r="E125" s="62">
        <v>30000</v>
      </c>
      <c r="F125" s="131">
        <v>0</v>
      </c>
      <c r="G125" s="131">
        <v>0</v>
      </c>
    </row>
    <row r="126" spans="1:7" ht="22.5" customHeight="1" x14ac:dyDescent="0.2">
      <c r="A126" s="562" t="s">
        <v>4</v>
      </c>
      <c r="B126" s="563"/>
      <c r="C126" s="563"/>
      <c r="D126" s="563"/>
      <c r="E126" s="564">
        <f>SUM(E120,E122,E124)</f>
        <v>80000</v>
      </c>
      <c r="F126" s="565">
        <f>SUM(F120,F122,F124)</f>
        <v>300000</v>
      </c>
      <c r="G126" s="565">
        <f>SUM(G120,G122,G124)</f>
        <v>0</v>
      </c>
    </row>
    <row r="127" spans="1:7" ht="14.25" customHeight="1" x14ac:dyDescent="0.2">
      <c r="A127" s="779"/>
      <c r="B127" s="779"/>
      <c r="C127" s="779"/>
      <c r="D127" s="779"/>
      <c r="E127" s="779"/>
      <c r="F127" s="779"/>
      <c r="G127" s="779"/>
    </row>
    <row r="128" spans="1:7" ht="31.5" customHeight="1" thickBot="1" x14ac:dyDescent="0.25">
      <c r="A128" s="794" t="s">
        <v>155</v>
      </c>
      <c r="B128" s="795"/>
      <c r="C128" s="795"/>
      <c r="D128" s="795"/>
      <c r="E128" s="795"/>
      <c r="F128" s="795"/>
      <c r="G128" s="796"/>
    </row>
    <row r="129" spans="1:7" ht="30.75" customHeight="1" x14ac:dyDescent="0.2">
      <c r="A129" s="772" t="s">
        <v>152</v>
      </c>
      <c r="B129" s="773"/>
      <c r="C129" s="773"/>
      <c r="D129" s="774"/>
      <c r="E129" s="252" t="s">
        <v>89</v>
      </c>
      <c r="F129" s="252" t="s">
        <v>90</v>
      </c>
      <c r="G129" s="252" t="s">
        <v>91</v>
      </c>
    </row>
    <row r="130" spans="1:7" ht="24.6" customHeight="1" x14ac:dyDescent="0.2">
      <c r="A130" s="678" t="s">
        <v>195</v>
      </c>
      <c r="B130" s="70"/>
      <c r="C130" s="70"/>
      <c r="D130" s="70"/>
      <c r="E130" s="315">
        <v>30000</v>
      </c>
      <c r="F130" s="315">
        <v>0</v>
      </c>
      <c r="G130" s="315">
        <v>0</v>
      </c>
    </row>
    <row r="131" spans="1:7" x14ac:dyDescent="0.2">
      <c r="A131" s="679" t="s">
        <v>2</v>
      </c>
      <c r="B131" s="253"/>
      <c r="C131" s="68"/>
      <c r="D131" s="69"/>
      <c r="E131" s="4">
        <v>30000</v>
      </c>
      <c r="F131" s="4">
        <v>0</v>
      </c>
      <c r="G131" s="4">
        <v>0</v>
      </c>
    </row>
    <row r="132" spans="1:7" ht="23.1" customHeight="1" x14ac:dyDescent="0.2">
      <c r="A132" s="478" t="s">
        <v>205</v>
      </c>
      <c r="B132" s="55"/>
      <c r="C132" s="55"/>
      <c r="D132" s="55"/>
      <c r="E132" s="509">
        <v>1100000</v>
      </c>
      <c r="F132" s="509">
        <v>1000000</v>
      </c>
      <c r="G132" s="509">
        <v>0</v>
      </c>
    </row>
    <row r="133" spans="1:7" ht="14.45" customHeight="1" x14ac:dyDescent="0.2">
      <c r="A133" s="8" t="s">
        <v>2</v>
      </c>
      <c r="B133" s="78"/>
      <c r="C133" s="78"/>
      <c r="D133" s="9"/>
      <c r="E133" s="10">
        <v>700000</v>
      </c>
      <c r="F133" s="10">
        <v>720000</v>
      </c>
      <c r="G133" s="10">
        <v>0</v>
      </c>
    </row>
    <row r="134" spans="1:7" ht="14.45" customHeight="1" x14ac:dyDescent="0.2">
      <c r="A134" s="8" t="s">
        <v>202</v>
      </c>
      <c r="B134" s="78"/>
      <c r="C134" s="78"/>
      <c r="D134" s="9"/>
      <c r="E134" s="10">
        <v>400000</v>
      </c>
      <c r="F134" s="10">
        <v>280000</v>
      </c>
      <c r="G134" s="310">
        <v>0</v>
      </c>
    </row>
    <row r="135" spans="1:7" ht="22.5" customHeight="1" x14ac:dyDescent="0.2">
      <c r="A135" s="354" t="s">
        <v>153</v>
      </c>
      <c r="B135" s="27"/>
      <c r="C135" s="27"/>
      <c r="D135" s="27"/>
      <c r="E135" s="315">
        <v>100000</v>
      </c>
      <c r="F135" s="521">
        <v>0</v>
      </c>
      <c r="G135" s="531">
        <v>0</v>
      </c>
    </row>
    <row r="136" spans="1:7" ht="14.1" customHeight="1" x14ac:dyDescent="0.2">
      <c r="A136" s="8" t="s">
        <v>2</v>
      </c>
      <c r="B136" s="78"/>
      <c r="C136" s="78"/>
      <c r="D136" s="9"/>
      <c r="E136" s="62">
        <v>20000</v>
      </c>
      <c r="F136" s="485">
        <v>0</v>
      </c>
      <c r="G136" s="63">
        <v>0</v>
      </c>
    </row>
    <row r="137" spans="1:7" ht="14.1" customHeight="1" x14ac:dyDescent="0.2">
      <c r="A137" s="8" t="s">
        <v>231</v>
      </c>
      <c r="B137" s="78"/>
      <c r="C137" s="78"/>
      <c r="D137" s="9"/>
      <c r="E137" s="62">
        <v>80000</v>
      </c>
      <c r="F137" s="485">
        <v>0</v>
      </c>
      <c r="G137" s="63">
        <v>0</v>
      </c>
    </row>
    <row r="138" spans="1:7" ht="24" customHeight="1" x14ac:dyDescent="0.2">
      <c r="A138" s="478" t="s">
        <v>159</v>
      </c>
      <c r="B138" s="55"/>
      <c r="C138" s="55"/>
      <c r="D138" s="14"/>
      <c r="E138" s="316">
        <v>0</v>
      </c>
      <c r="F138" s="316">
        <v>90000</v>
      </c>
      <c r="G138" s="315">
        <v>0</v>
      </c>
    </row>
    <row r="139" spans="1:7" ht="14.1" customHeight="1" x14ac:dyDescent="0.2">
      <c r="A139" s="355" t="s">
        <v>232</v>
      </c>
      <c r="B139" s="322"/>
      <c r="C139" s="322"/>
      <c r="D139" s="356"/>
      <c r="E139" s="62">
        <v>0</v>
      </c>
      <c r="F139" s="62">
        <v>90000</v>
      </c>
      <c r="G139" s="4">
        <v>0</v>
      </c>
    </row>
    <row r="140" spans="1:7" ht="21.6" customHeight="1" x14ac:dyDescent="0.2">
      <c r="A140" s="532" t="s">
        <v>160</v>
      </c>
      <c r="B140" s="533"/>
      <c r="C140" s="533"/>
      <c r="D140" s="534"/>
      <c r="E140" s="535">
        <v>140000</v>
      </c>
      <c r="F140" s="316">
        <v>0</v>
      </c>
      <c r="G140" s="315">
        <v>0</v>
      </c>
    </row>
    <row r="141" spans="1:7" ht="10.5" customHeight="1" x14ac:dyDescent="0.2">
      <c r="A141" s="355" t="s">
        <v>232</v>
      </c>
      <c r="B141" s="322"/>
      <c r="C141" s="322"/>
      <c r="D141" s="356"/>
      <c r="E141" s="62">
        <v>140000</v>
      </c>
      <c r="F141" s="62">
        <v>0</v>
      </c>
      <c r="G141" s="4">
        <v>0</v>
      </c>
    </row>
    <row r="142" spans="1:7" ht="32.1" customHeight="1" x14ac:dyDescent="0.2">
      <c r="A142" s="680" t="s">
        <v>4</v>
      </c>
      <c r="B142" s="681"/>
      <c r="C142" s="681"/>
      <c r="D142" s="682"/>
      <c r="E142" s="683">
        <f>SUM(E130,E132,E135,E138,E140)</f>
        <v>1370000</v>
      </c>
      <c r="F142" s="683">
        <f>SUM(F130,F132,F135,F138,F140)</f>
        <v>1090000</v>
      </c>
      <c r="G142" s="683">
        <f>SUM(G130,G132,G135,G138,G140)</f>
        <v>0</v>
      </c>
    </row>
    <row r="143" spans="1:7" ht="14.25" customHeight="1" x14ac:dyDescent="0.2">
      <c r="A143" s="478"/>
      <c r="B143" s="14"/>
      <c r="C143" s="14"/>
      <c r="D143" s="54"/>
      <c r="E143" s="509"/>
      <c r="F143" s="509"/>
      <c r="G143" s="509"/>
    </row>
    <row r="144" spans="1:7" ht="24.95" customHeight="1" x14ac:dyDescent="0.2">
      <c r="A144" s="557" t="s">
        <v>193</v>
      </c>
      <c r="B144" s="558"/>
      <c r="C144" s="558"/>
      <c r="D144" s="559"/>
      <c r="E144" s="252" t="s">
        <v>89</v>
      </c>
      <c r="F144" s="252" t="s">
        <v>90</v>
      </c>
      <c r="G144" s="252" t="s">
        <v>91</v>
      </c>
    </row>
    <row r="145" spans="1:7" ht="24.95" customHeight="1" x14ac:dyDescent="0.2">
      <c r="A145" s="478" t="s">
        <v>188</v>
      </c>
      <c r="B145" s="14"/>
      <c r="C145" s="14"/>
      <c r="D145" s="54"/>
      <c r="E145" s="537">
        <v>85000</v>
      </c>
      <c r="F145" s="537">
        <v>0</v>
      </c>
      <c r="G145" s="537">
        <v>0</v>
      </c>
    </row>
    <row r="146" spans="1:7" x14ac:dyDescent="0.2">
      <c r="A146" s="355" t="s">
        <v>196</v>
      </c>
      <c r="B146" s="322"/>
      <c r="C146" s="322"/>
      <c r="D146" s="356"/>
      <c r="E146" s="538">
        <v>85000</v>
      </c>
      <c r="F146" s="538">
        <v>0</v>
      </c>
      <c r="G146" s="538">
        <v>0</v>
      </c>
    </row>
    <row r="147" spans="1:7" ht="20.25" customHeight="1" x14ac:dyDescent="0.2">
      <c r="A147" s="540" t="s">
        <v>4</v>
      </c>
      <c r="B147" s="681"/>
      <c r="C147" s="681"/>
      <c r="D147" s="682"/>
      <c r="E147" s="536">
        <f>SUM(E145)</f>
        <v>85000</v>
      </c>
      <c r="F147" s="536">
        <f>SUM(F145)</f>
        <v>0</v>
      </c>
      <c r="G147" s="536">
        <f>SUM(G145)</f>
        <v>0</v>
      </c>
    </row>
    <row r="148" spans="1:7" ht="13.5" customHeight="1" x14ac:dyDescent="0.2">
      <c r="A148" s="478"/>
      <c r="B148" s="14"/>
      <c r="C148" s="14"/>
      <c r="D148" s="54"/>
      <c r="E148" s="554"/>
      <c r="F148" s="543"/>
      <c r="G148" s="543"/>
    </row>
    <row r="149" spans="1:7" ht="28.5" customHeight="1" x14ac:dyDescent="0.2">
      <c r="A149" s="555" t="s">
        <v>187</v>
      </c>
      <c r="B149" s="556"/>
      <c r="C149" s="556"/>
      <c r="D149" s="556"/>
      <c r="E149" s="539" t="s">
        <v>89</v>
      </c>
      <c r="F149" s="539" t="s">
        <v>90</v>
      </c>
      <c r="G149" s="539" t="s">
        <v>91</v>
      </c>
    </row>
    <row r="150" spans="1:7" ht="21" customHeight="1" x14ac:dyDescent="0.2">
      <c r="A150" s="519" t="s">
        <v>208</v>
      </c>
      <c r="B150" s="25"/>
      <c r="C150" s="25"/>
      <c r="D150" s="25"/>
      <c r="E150" s="316">
        <v>0</v>
      </c>
      <c r="F150" s="316">
        <v>480000</v>
      </c>
      <c r="G150" s="316">
        <v>920000</v>
      </c>
    </row>
    <row r="151" spans="1:7" ht="12.75" customHeight="1" x14ac:dyDescent="0.25">
      <c r="A151" s="2" t="s">
        <v>86</v>
      </c>
      <c r="B151" s="74"/>
      <c r="C151" s="74"/>
      <c r="D151" s="74"/>
      <c r="E151" s="4">
        <v>0</v>
      </c>
      <c r="F151" s="4">
        <v>480000</v>
      </c>
      <c r="G151" s="4">
        <v>920000</v>
      </c>
    </row>
    <row r="152" spans="1:7" ht="24.75" customHeight="1" x14ac:dyDescent="0.2">
      <c r="A152" s="540" t="s">
        <v>4</v>
      </c>
      <c r="B152" s="541"/>
      <c r="C152" s="541"/>
      <c r="D152" s="542"/>
      <c r="E152" s="536">
        <f>SUM(E150)</f>
        <v>0</v>
      </c>
      <c r="F152" s="536">
        <f>F150</f>
        <v>480000</v>
      </c>
      <c r="G152" s="536">
        <f>SUM(G150)</f>
        <v>920000</v>
      </c>
    </row>
    <row r="153" spans="1:7" ht="13.5" customHeight="1" x14ac:dyDescent="0.2">
      <c r="A153" s="478"/>
      <c r="B153" s="14"/>
      <c r="C153" s="14"/>
      <c r="D153" s="14"/>
      <c r="E153" s="552"/>
      <c r="F153" s="552"/>
      <c r="G153" s="530"/>
    </row>
    <row r="154" spans="1:7" ht="28.5" customHeight="1" x14ac:dyDescent="0.2">
      <c r="A154" s="773" t="s">
        <v>194</v>
      </c>
      <c r="B154" s="773"/>
      <c r="C154" s="773"/>
      <c r="D154" s="342"/>
      <c r="E154" s="343" t="s">
        <v>89</v>
      </c>
      <c r="F154" s="641">
        <f>SUM(F150)</f>
        <v>480000</v>
      </c>
      <c r="G154" s="344" t="s">
        <v>91</v>
      </c>
    </row>
    <row r="155" spans="1:7" ht="22.5" customHeight="1" x14ac:dyDescent="0.2">
      <c r="A155" s="507" t="s">
        <v>10</v>
      </c>
      <c r="B155" s="508"/>
      <c r="C155" s="508"/>
      <c r="D155" s="508"/>
      <c r="E155" s="509">
        <v>10000</v>
      </c>
      <c r="F155" s="509">
        <v>10000</v>
      </c>
      <c r="G155" s="509">
        <v>10000</v>
      </c>
    </row>
    <row r="156" spans="1:7" ht="10.5" customHeight="1" x14ac:dyDescent="0.2">
      <c r="A156" s="32" t="s">
        <v>2</v>
      </c>
      <c r="B156" s="33"/>
      <c r="C156" s="33"/>
      <c r="D156" s="33"/>
      <c r="E156" s="10">
        <v>10000</v>
      </c>
      <c r="F156" s="10">
        <v>10000</v>
      </c>
      <c r="G156" s="10">
        <v>10000</v>
      </c>
    </row>
    <row r="157" spans="1:7" ht="21.75" customHeight="1" x14ac:dyDescent="0.2">
      <c r="A157" s="544" t="s">
        <v>4</v>
      </c>
      <c r="B157" s="545"/>
      <c r="C157" s="545"/>
      <c r="D157" s="545"/>
      <c r="E157" s="536">
        <f>E155</f>
        <v>10000</v>
      </c>
      <c r="F157" s="536">
        <f>F155</f>
        <v>10000</v>
      </c>
      <c r="G157" s="536">
        <f>G155</f>
        <v>10000</v>
      </c>
    </row>
    <row r="158" spans="1:7" ht="12.75" customHeight="1" thickBot="1" x14ac:dyDescent="0.3">
      <c r="A158" s="75"/>
      <c r="B158" s="12"/>
      <c r="C158" s="12"/>
      <c r="D158" s="12"/>
      <c r="E158" s="345"/>
      <c r="F158" s="345"/>
      <c r="G158" s="40"/>
    </row>
    <row r="159" spans="1:7" ht="41.1" customHeight="1" thickBot="1" x14ac:dyDescent="0.25">
      <c r="A159" s="783" t="s">
        <v>154</v>
      </c>
      <c r="B159" s="784"/>
      <c r="C159" s="784"/>
      <c r="D159" s="784"/>
      <c r="E159" s="784"/>
      <c r="F159" s="784"/>
      <c r="G159" s="784"/>
    </row>
    <row r="160" spans="1:7" ht="24" customHeight="1" x14ac:dyDescent="0.2">
      <c r="A160" s="546" t="s">
        <v>156</v>
      </c>
      <c r="B160" s="547"/>
      <c r="C160" s="547"/>
      <c r="D160" s="548"/>
      <c r="E160" s="357" t="s">
        <v>89</v>
      </c>
      <c r="F160" s="358" t="s">
        <v>90</v>
      </c>
      <c r="G160" s="359" t="s">
        <v>91</v>
      </c>
    </row>
    <row r="161" spans="1:9" ht="24" customHeight="1" x14ac:dyDescent="0.2">
      <c r="A161" s="511" t="s">
        <v>20</v>
      </c>
      <c r="B161" s="35"/>
      <c r="C161" s="35"/>
      <c r="D161" s="353"/>
      <c r="E161" s="530">
        <v>100000</v>
      </c>
      <c r="F161" s="530">
        <v>100000</v>
      </c>
      <c r="G161" s="194">
        <v>100000</v>
      </c>
    </row>
    <row r="162" spans="1:9" x14ac:dyDescent="0.2">
      <c r="A162" s="41" t="s">
        <v>6</v>
      </c>
      <c r="B162" s="42"/>
      <c r="C162" s="42"/>
      <c r="D162" s="42"/>
      <c r="E162" s="10">
        <v>100000</v>
      </c>
      <c r="F162" s="10">
        <v>100000</v>
      </c>
      <c r="G162" s="73">
        <v>100000</v>
      </c>
    </row>
    <row r="163" spans="1:9" ht="27" customHeight="1" x14ac:dyDescent="0.2">
      <c r="A163" s="549" t="s">
        <v>4</v>
      </c>
      <c r="B163" s="550"/>
      <c r="C163" s="550"/>
      <c r="D163" s="550"/>
      <c r="E163" s="551">
        <f>E161</f>
        <v>100000</v>
      </c>
      <c r="F163" s="551">
        <f>F161</f>
        <v>100000</v>
      </c>
      <c r="G163" s="551">
        <f>G161</f>
        <v>100000</v>
      </c>
    </row>
    <row r="164" spans="1:9" ht="14.25" customHeight="1" x14ac:dyDescent="0.25">
      <c r="A164" s="75"/>
      <c r="B164" s="12"/>
      <c r="C164" s="12"/>
      <c r="D164" s="12"/>
      <c r="E164" s="345"/>
      <c r="F164" s="345"/>
      <c r="G164" s="40"/>
    </row>
    <row r="165" spans="1:9" ht="35.450000000000003" customHeight="1" thickBot="1" x14ac:dyDescent="0.25">
      <c r="A165" s="775" t="s">
        <v>61</v>
      </c>
      <c r="B165" s="776"/>
      <c r="C165" s="776"/>
      <c r="D165" s="776"/>
      <c r="E165" s="777"/>
      <c r="F165" s="777"/>
      <c r="G165" s="778"/>
    </row>
    <row r="166" spans="1:9" ht="38.1" customHeight="1" x14ac:dyDescent="0.2">
      <c r="A166" s="453" t="s">
        <v>11</v>
      </c>
      <c r="B166" s="454"/>
      <c r="C166" s="455"/>
      <c r="D166" s="455"/>
      <c r="E166" s="456" t="s">
        <v>89</v>
      </c>
      <c r="F166" s="457" t="s">
        <v>90</v>
      </c>
      <c r="G166" s="458" t="s">
        <v>91</v>
      </c>
    </row>
    <row r="167" spans="1:9" ht="32.25" customHeight="1" x14ac:dyDescent="0.2">
      <c r="A167" s="769" t="s">
        <v>123</v>
      </c>
      <c r="B167" s="770"/>
      <c r="C167" s="770"/>
      <c r="D167" s="771"/>
      <c r="E167" s="585">
        <f>SUM(E168,E169,E170,E171,E172,E173,E174)</f>
        <v>2074000</v>
      </c>
      <c r="F167" s="582">
        <f>SUM(F168,F169,F170,F171,F172,F173,F174)</f>
        <v>2075000</v>
      </c>
      <c r="G167" s="583">
        <f>SUM(G168,G169,G170,G171,G172,G173,G174)</f>
        <v>1650000</v>
      </c>
    </row>
    <row r="168" spans="1:9" ht="21" customHeight="1" x14ac:dyDescent="0.2">
      <c r="A168" s="45" t="s">
        <v>116</v>
      </c>
      <c r="B168" s="43"/>
      <c r="C168" s="43"/>
      <c r="D168" s="44"/>
      <c r="E168" s="584">
        <f>SUM(E15)</f>
        <v>507000</v>
      </c>
      <c r="F168" s="584">
        <f>SUM(F15)</f>
        <v>50000</v>
      </c>
      <c r="G168" s="584">
        <f>SUM(G15)</f>
        <v>250000</v>
      </c>
    </row>
    <row r="169" spans="1:9" ht="15.75" customHeight="1" x14ac:dyDescent="0.2">
      <c r="A169" s="45" t="s">
        <v>117</v>
      </c>
      <c r="B169" s="47"/>
      <c r="C169" s="48"/>
      <c r="D169" s="49"/>
      <c r="E169" s="581">
        <f>SUM(E34)</f>
        <v>380000</v>
      </c>
      <c r="F169" s="581">
        <f>SUM(F34)</f>
        <v>100000</v>
      </c>
      <c r="G169" s="581">
        <f>SUM(G34)</f>
        <v>100000</v>
      </c>
    </row>
    <row r="170" spans="1:9" ht="15" customHeight="1" x14ac:dyDescent="0.2">
      <c r="A170" s="50" t="s">
        <v>169</v>
      </c>
      <c r="B170" s="43"/>
      <c r="C170" s="43"/>
      <c r="D170" s="44"/>
      <c r="E170" s="581">
        <f>SUM(E39)</f>
        <v>20000</v>
      </c>
      <c r="F170" s="581">
        <f>SUM(F39)</f>
        <v>20000</v>
      </c>
      <c r="G170" s="581">
        <f>SUM(G39)</f>
        <v>20000</v>
      </c>
    </row>
    <row r="171" spans="1:9" ht="15.75" customHeight="1" x14ac:dyDescent="0.2">
      <c r="A171" s="45" t="s">
        <v>170</v>
      </c>
      <c r="B171" s="43"/>
      <c r="C171" s="43"/>
      <c r="D171" s="44"/>
      <c r="E171" s="581">
        <f>SUM(E66)</f>
        <v>999000</v>
      </c>
      <c r="F171" s="581">
        <f>SUM(F66)</f>
        <v>1655000</v>
      </c>
      <c r="G171" s="581">
        <f>SUM(G66)</f>
        <v>1130000</v>
      </c>
    </row>
    <row r="172" spans="1:9" ht="19.5" customHeight="1" x14ac:dyDescent="0.2">
      <c r="A172" s="45" t="s">
        <v>9</v>
      </c>
      <c r="B172" s="43"/>
      <c r="C172" s="43"/>
      <c r="D172" s="44"/>
      <c r="E172" s="581">
        <f>SUM(E71)</f>
        <v>50000</v>
      </c>
      <c r="F172" s="581">
        <f>SUM(F71)</f>
        <v>50000</v>
      </c>
      <c r="G172" s="581">
        <f>SUM(G71)</f>
        <v>50000</v>
      </c>
    </row>
    <row r="173" spans="1:9" ht="18.75" customHeight="1" x14ac:dyDescent="0.2">
      <c r="A173" s="51" t="s">
        <v>171</v>
      </c>
      <c r="B173" s="52"/>
      <c r="C173" s="52"/>
      <c r="D173" s="53"/>
      <c r="E173" s="581">
        <f>SUM(E78)</f>
        <v>18000</v>
      </c>
      <c r="F173" s="581">
        <f>SUM(F78)</f>
        <v>100000</v>
      </c>
      <c r="G173" s="581">
        <f>SUM(G78)</f>
        <v>0</v>
      </c>
      <c r="H173" t="s">
        <v>180</v>
      </c>
    </row>
    <row r="174" spans="1:9" ht="20.100000000000001" customHeight="1" x14ac:dyDescent="0.2">
      <c r="A174" s="45" t="s">
        <v>172</v>
      </c>
      <c r="B174" s="14"/>
      <c r="C174" s="14"/>
      <c r="D174" s="54"/>
      <c r="E174" s="584">
        <f>SUM(E84)</f>
        <v>100000</v>
      </c>
      <c r="F174" s="584">
        <f>SUM(F84)</f>
        <v>100000</v>
      </c>
      <c r="G174" s="584">
        <f>SUM(G84)</f>
        <v>100000</v>
      </c>
    </row>
    <row r="175" spans="1:9" ht="36" customHeight="1" x14ac:dyDescent="0.2">
      <c r="A175" s="785" t="s">
        <v>139</v>
      </c>
      <c r="B175" s="786"/>
      <c r="C175" s="786"/>
      <c r="D175" s="787"/>
      <c r="E175" s="627">
        <f>SUM(E176,E177,E178)</f>
        <v>1555000</v>
      </c>
      <c r="F175" s="627">
        <f>SUM(F176,F177,F178)</f>
        <v>1240000</v>
      </c>
      <c r="G175" s="627">
        <f>SUM(G176,G177,G178)</f>
        <v>830000</v>
      </c>
      <c r="H175" s="476"/>
      <c r="I175" s="476"/>
    </row>
    <row r="176" spans="1:9" ht="14.25" customHeight="1" x14ac:dyDescent="0.2">
      <c r="A176" s="45" t="s">
        <v>116</v>
      </c>
      <c r="B176" s="43"/>
      <c r="C176" s="43"/>
      <c r="D176" s="44"/>
      <c r="E176" s="46">
        <f>SUM(E95)</f>
        <v>80000</v>
      </c>
      <c r="F176" s="46">
        <f>SUM(F95)</f>
        <v>90000</v>
      </c>
      <c r="G176" s="271">
        <f>SUM(G95)</f>
        <v>0</v>
      </c>
      <c r="H176" s="476"/>
      <c r="I176" s="476"/>
    </row>
    <row r="177" spans="1:9" ht="17.25" customHeight="1" x14ac:dyDescent="0.2">
      <c r="A177" s="45" t="s">
        <v>117</v>
      </c>
      <c r="B177" s="47"/>
      <c r="C177" s="48"/>
      <c r="D177" s="49"/>
      <c r="E177" s="46">
        <f>SUM(E102)</f>
        <v>220000</v>
      </c>
      <c r="F177" s="46">
        <f>SUM(F102)</f>
        <v>0</v>
      </c>
      <c r="G177" s="46">
        <f>SUM(G102)</f>
        <v>0</v>
      </c>
      <c r="H177" s="476"/>
      <c r="I177" s="476"/>
    </row>
    <row r="178" spans="1:9" ht="18.75" customHeight="1" x14ac:dyDescent="0.2">
      <c r="A178" s="45" t="s">
        <v>178</v>
      </c>
      <c r="B178" s="43"/>
      <c r="C178" s="43"/>
      <c r="D178" s="44"/>
      <c r="E178" s="46">
        <f>SUM(E111)</f>
        <v>1255000</v>
      </c>
      <c r="F178" s="46">
        <f>SUM(F111)</f>
        <v>1150000</v>
      </c>
      <c r="G178" s="46">
        <f>SUM(G111)</f>
        <v>830000</v>
      </c>
      <c r="H178" s="476"/>
      <c r="I178" s="476"/>
    </row>
    <row r="179" spans="1:9" ht="32.1" customHeight="1" x14ac:dyDescent="0.2">
      <c r="A179" s="788" t="s">
        <v>150</v>
      </c>
      <c r="B179" s="789"/>
      <c r="C179" s="789"/>
      <c r="D179" s="790"/>
      <c r="E179" s="628">
        <f>SUM(E180:E181)</f>
        <v>105000</v>
      </c>
      <c r="F179" s="629">
        <f>SUM(F180,F181)</f>
        <v>300000</v>
      </c>
      <c r="G179" s="629">
        <f>SUM(G180,G181)</f>
        <v>0</v>
      </c>
    </row>
    <row r="180" spans="1:9" ht="20.25" customHeight="1" x14ac:dyDescent="0.2">
      <c r="A180" s="45" t="s">
        <v>199</v>
      </c>
      <c r="B180" s="43"/>
      <c r="C180" s="43"/>
      <c r="D180" s="44"/>
      <c r="E180" s="593">
        <f>SUM(E117)</f>
        <v>25000</v>
      </c>
      <c r="F180" s="589">
        <f>SUM(F117)</f>
        <v>0</v>
      </c>
      <c r="G180" s="588">
        <f>SUM(G117)</f>
        <v>0</v>
      </c>
    </row>
    <row r="181" spans="1:9" ht="14.25" customHeight="1" x14ac:dyDescent="0.2">
      <c r="A181" s="45" t="s">
        <v>198</v>
      </c>
      <c r="B181" s="43"/>
      <c r="C181" s="43"/>
      <c r="D181" s="44"/>
      <c r="E181" s="593">
        <f>SUM(E126)</f>
        <v>80000</v>
      </c>
      <c r="F181" s="589">
        <f>SUM(F126)</f>
        <v>300000</v>
      </c>
      <c r="G181" s="586">
        <f>SUM(G126)</f>
        <v>0</v>
      </c>
    </row>
    <row r="182" spans="1:9" ht="30" customHeight="1" x14ac:dyDescent="0.2">
      <c r="A182" s="801" t="s">
        <v>155</v>
      </c>
      <c r="B182" s="802"/>
      <c r="C182" s="802"/>
      <c r="D182" s="803"/>
      <c r="E182" s="630">
        <f>SUM(E183,E184,E185,E186)</f>
        <v>1465000</v>
      </c>
      <c r="F182" s="631">
        <f>SUM(F183,F184,F185,F186)</f>
        <v>1580000</v>
      </c>
      <c r="G182" s="632">
        <f>SUM(G183,G184,G185,G186)</f>
        <v>930000</v>
      </c>
    </row>
    <row r="183" spans="1:9" ht="18.75" customHeight="1" x14ac:dyDescent="0.2">
      <c r="A183" s="45" t="s">
        <v>116</v>
      </c>
      <c r="B183" s="43"/>
      <c r="C183" s="43"/>
      <c r="D183" s="44"/>
      <c r="E183" s="586">
        <f>SUM(E142)</f>
        <v>1370000</v>
      </c>
      <c r="F183" s="587">
        <f>SUM(F142)</f>
        <v>1090000</v>
      </c>
      <c r="G183" s="586">
        <f>SUM(G142)</f>
        <v>0</v>
      </c>
    </row>
    <row r="184" spans="1:9" ht="22.5" customHeight="1" x14ac:dyDescent="0.2">
      <c r="A184" s="50" t="s">
        <v>200</v>
      </c>
      <c r="B184" s="43"/>
      <c r="C184" s="43"/>
      <c r="D184" s="43"/>
      <c r="E184" s="588">
        <f>SUM(E147)</f>
        <v>85000</v>
      </c>
      <c r="F184" s="589">
        <f>SUM(F147)</f>
        <v>0</v>
      </c>
      <c r="G184" s="588">
        <f>SUM(G147)</f>
        <v>0</v>
      </c>
    </row>
    <row r="185" spans="1:9" ht="22.5" customHeight="1" x14ac:dyDescent="0.2">
      <c r="A185" s="50" t="s">
        <v>169</v>
      </c>
      <c r="B185" s="43"/>
      <c r="C185" s="43"/>
      <c r="D185" s="43"/>
      <c r="E185" s="588">
        <f>SUM(E152)</f>
        <v>0</v>
      </c>
      <c r="F185" s="589">
        <f>SUM(F152)</f>
        <v>480000</v>
      </c>
      <c r="G185" s="588">
        <f>SUM(G152)</f>
        <v>920000</v>
      </c>
    </row>
    <row r="186" spans="1:9" ht="19.5" customHeight="1" x14ac:dyDescent="0.2">
      <c r="A186" s="45" t="s">
        <v>179</v>
      </c>
      <c r="B186" s="43"/>
      <c r="C186" s="43"/>
      <c r="D186" s="44"/>
      <c r="E186" s="590">
        <f>SUM(E157)</f>
        <v>10000</v>
      </c>
      <c r="F186" s="591">
        <f>SUM(F157)</f>
        <v>10000</v>
      </c>
      <c r="G186" s="592">
        <f>SUM(G157)</f>
        <v>10000</v>
      </c>
    </row>
    <row r="187" spans="1:9" ht="27" customHeight="1" x14ac:dyDescent="0.2">
      <c r="A187" s="797" t="s">
        <v>154</v>
      </c>
      <c r="B187" s="797"/>
      <c r="C187" s="797"/>
      <c r="D187" s="797"/>
      <c r="E187" s="633">
        <f>SUM(E188)</f>
        <v>100000</v>
      </c>
      <c r="F187" s="633">
        <f>SUM(F188)</f>
        <v>100000</v>
      </c>
      <c r="G187" s="633">
        <f>SUM(G188)</f>
        <v>100000</v>
      </c>
    </row>
    <row r="188" spans="1:9" ht="22.5" customHeight="1" x14ac:dyDescent="0.2">
      <c r="A188" s="475" t="s">
        <v>181</v>
      </c>
      <c r="B188" s="14"/>
      <c r="C188" s="14"/>
      <c r="D188" s="54"/>
      <c r="E188" s="553">
        <f>SUM(E163)</f>
        <v>100000</v>
      </c>
      <c r="F188" s="553">
        <f>SUM(F163)</f>
        <v>100000</v>
      </c>
      <c r="G188" s="553">
        <f>SUM(G163)</f>
        <v>100000</v>
      </c>
    </row>
    <row r="189" spans="1:9" ht="27" customHeight="1" x14ac:dyDescent="0.2">
      <c r="A189" s="693" t="s">
        <v>4</v>
      </c>
      <c r="B189" s="694"/>
      <c r="C189" s="694"/>
      <c r="D189" s="695"/>
      <c r="E189" s="696">
        <f>SUM(E167,E175,E179,E182,E187)</f>
        <v>5299000</v>
      </c>
      <c r="F189" s="697">
        <f>SUM(F167,F175,F179,F182,F187)</f>
        <v>5295000</v>
      </c>
      <c r="G189" s="698">
        <f>SUM(G167,G175,G179,G182,G187)</f>
        <v>3510000</v>
      </c>
    </row>
    <row r="190" spans="1:9" ht="15.75" customHeight="1" x14ac:dyDescent="0.2">
      <c r="A190" s="482"/>
      <c r="B190" s="55"/>
      <c r="C190" s="55"/>
      <c r="D190" s="56"/>
      <c r="E190" s="479"/>
      <c r="F190" s="480"/>
      <c r="G190" s="481"/>
    </row>
    <row r="191" spans="1:9" x14ac:dyDescent="0.2">
      <c r="A191" s="57"/>
      <c r="B191" s="18"/>
      <c r="C191" s="18"/>
      <c r="D191" s="58"/>
      <c r="E191" s="1"/>
      <c r="F191" s="1"/>
      <c r="G191" s="704"/>
    </row>
    <row r="192" spans="1:9" ht="29.45" customHeight="1" x14ac:dyDescent="0.2">
      <c r="A192" s="798" t="s">
        <v>12</v>
      </c>
      <c r="B192" s="799"/>
      <c r="C192" s="799"/>
      <c r="D192" s="800"/>
      <c r="E192" s="699" t="s">
        <v>89</v>
      </c>
      <c r="F192" s="700" t="s">
        <v>90</v>
      </c>
      <c r="G192" s="701" t="s">
        <v>91</v>
      </c>
    </row>
    <row r="193" spans="1:7" x14ac:dyDescent="0.2">
      <c r="A193" s="86" t="s">
        <v>31</v>
      </c>
      <c r="B193" s="87"/>
      <c r="C193" s="87"/>
      <c r="D193" s="88"/>
      <c r="E193" s="89">
        <v>0</v>
      </c>
      <c r="F193" s="89">
        <v>90000</v>
      </c>
      <c r="G193" s="90">
        <v>0</v>
      </c>
    </row>
    <row r="194" spans="1:7" x14ac:dyDescent="0.2">
      <c r="A194" s="86" t="s">
        <v>33</v>
      </c>
      <c r="B194" s="87"/>
      <c r="C194" s="87"/>
      <c r="D194" s="88"/>
      <c r="E194" s="89">
        <f>E38+E151</f>
        <v>20000</v>
      </c>
      <c r="F194" s="89">
        <v>500000</v>
      </c>
      <c r="G194" s="90">
        <v>940000</v>
      </c>
    </row>
    <row r="195" spans="1:7" x14ac:dyDescent="0.2">
      <c r="A195" s="91" t="s">
        <v>30</v>
      </c>
      <c r="B195" s="92"/>
      <c r="C195" s="92"/>
      <c r="D195" s="93"/>
      <c r="E195" s="89">
        <f>E6+E8+E10+E12+E14+E19+E21+E23+E25+E28+E30+E32+E43+E46+E48+E50+E52+E54+E57+E59+E61+E63+E65+E70+E75+E77+E82+E90+E92+E94+E99+E101+E106+E108+E110+E116+E121+E123+E125+E131+E133+E136+E146+E156+E162</f>
        <v>4618000</v>
      </c>
      <c r="F195" s="89">
        <f t="shared" ref="F195" si="0">F6+F8+F10+F12+F14+F19+F21+F23+F25+F28+F30+F32+F43+F46+F48+F50+F52+F54+F57+F59+F61+F63+F65+F70+F75+F77+F82+F90+F92+F94+F99+F101+F106+F108+F110+F116+F121+F123+F125+F131+F133+F136+F146+F156+F162</f>
        <v>4230000</v>
      </c>
      <c r="G195" s="89">
        <f>G6+G8+G10+G12+G14+G19+G21+G23+G25+G28+G30+G32+G43+G46+G48+G50+G52+G54+G57+G59+G61+G63+G65+G70+G75+G77+G82+G90+G92+G94+G99+G101+G106+G108+G110+G116+G121+G123+G125+G131+G133+G136+G146+G156+G162</f>
        <v>2465000</v>
      </c>
    </row>
    <row r="196" spans="1:7" x14ac:dyDescent="0.2">
      <c r="A196" s="86" t="s">
        <v>13</v>
      </c>
      <c r="B196" s="94"/>
      <c r="C196" s="94"/>
      <c r="D196" s="95"/>
      <c r="E196" s="89">
        <f>E83</f>
        <v>20000</v>
      </c>
      <c r="F196" s="89">
        <f t="shared" ref="F196:G196" si="1">F83</f>
        <v>20000</v>
      </c>
      <c r="G196" s="89">
        <f t="shared" si="1"/>
        <v>20000</v>
      </c>
    </row>
    <row r="197" spans="1:7" x14ac:dyDescent="0.2">
      <c r="A197" s="86" t="s">
        <v>14</v>
      </c>
      <c r="B197" s="94"/>
      <c r="C197" s="94"/>
      <c r="D197" s="95"/>
      <c r="E197" s="89">
        <f>E139+E141</f>
        <v>140000</v>
      </c>
      <c r="F197" s="89">
        <f t="shared" ref="F197:G197" si="2">F139+F141</f>
        <v>90000</v>
      </c>
      <c r="G197" s="89">
        <f t="shared" si="2"/>
        <v>0</v>
      </c>
    </row>
    <row r="198" spans="1:7" x14ac:dyDescent="0.2">
      <c r="A198" s="86" t="s">
        <v>15</v>
      </c>
      <c r="B198" s="94"/>
      <c r="C198" s="94"/>
      <c r="D198" s="95"/>
      <c r="E198" s="89">
        <f>E56+E45</f>
        <v>5000</v>
      </c>
      <c r="F198" s="89">
        <f t="shared" ref="F198:G198" si="3">F56+F45</f>
        <v>5000</v>
      </c>
      <c r="G198" s="89">
        <f t="shared" si="3"/>
        <v>5000</v>
      </c>
    </row>
    <row r="199" spans="1:7" x14ac:dyDescent="0.2">
      <c r="A199" s="86" t="s">
        <v>32</v>
      </c>
      <c r="B199" s="96"/>
      <c r="C199" s="96"/>
      <c r="D199" s="97"/>
      <c r="E199" s="89">
        <f>E26+E33+E137</f>
        <v>96000</v>
      </c>
      <c r="F199" s="89">
        <f t="shared" ref="F199:G199" si="4">F26+F33+F137</f>
        <v>80000</v>
      </c>
      <c r="G199" s="89">
        <f t="shared" si="4"/>
        <v>80000</v>
      </c>
    </row>
    <row r="200" spans="1:7" x14ac:dyDescent="0.2">
      <c r="A200" s="706" t="s">
        <v>21</v>
      </c>
      <c r="B200" s="98"/>
      <c r="C200" s="98"/>
      <c r="D200" s="99"/>
      <c r="E200" s="89">
        <f>E134</f>
        <v>400000</v>
      </c>
      <c r="F200" s="89">
        <f t="shared" ref="F200:G200" si="5">F134</f>
        <v>280000</v>
      </c>
      <c r="G200" s="89">
        <f t="shared" si="5"/>
        <v>0</v>
      </c>
    </row>
    <row r="201" spans="1:7" ht="26.25" customHeight="1" x14ac:dyDescent="0.2">
      <c r="A201" s="791" t="s">
        <v>4</v>
      </c>
      <c r="B201" s="792"/>
      <c r="C201" s="792"/>
      <c r="D201" s="793"/>
      <c r="E201" s="705">
        <f>SUM(E193:E200)</f>
        <v>5299000</v>
      </c>
      <c r="F201" s="705">
        <f>SUM(F193:F200)</f>
        <v>5295000</v>
      </c>
      <c r="G201" s="703">
        <f>SUM(G193:G200)</f>
        <v>3510000</v>
      </c>
    </row>
    <row r="202" spans="1:7" x14ac:dyDescent="0.2">
      <c r="G202" s="1"/>
    </row>
    <row r="203" spans="1:7" x14ac:dyDescent="0.2">
      <c r="G203" s="1"/>
    </row>
    <row r="204" spans="1:7" x14ac:dyDescent="0.2">
      <c r="A204" s="1" t="s">
        <v>18</v>
      </c>
      <c r="B204" s="1"/>
      <c r="C204" s="1"/>
      <c r="D204" s="1"/>
      <c r="E204" s="1"/>
      <c r="F204" s="1"/>
      <c r="G204" s="1"/>
    </row>
    <row r="205" spans="1:7" x14ac:dyDescent="0.2">
      <c r="A205" s="1"/>
      <c r="B205" s="1"/>
      <c r="C205" s="1"/>
      <c r="D205" s="1"/>
      <c r="E205" s="1"/>
      <c r="F205" s="1"/>
      <c r="G205" s="1"/>
    </row>
    <row r="206" spans="1:7" x14ac:dyDescent="0.2">
      <c r="A206" s="1" t="s">
        <v>99</v>
      </c>
      <c r="B206" s="1"/>
      <c r="C206" s="1"/>
      <c r="D206" s="1"/>
      <c r="E206" s="1"/>
      <c r="F206" s="1"/>
    </row>
    <row r="207" spans="1:7" x14ac:dyDescent="0.2">
      <c r="A207" s="1"/>
      <c r="B207" s="1"/>
      <c r="C207" s="1"/>
      <c r="D207" s="1"/>
      <c r="E207" s="1"/>
      <c r="F207" s="1"/>
    </row>
    <row r="208" spans="1:7" x14ac:dyDescent="0.2">
      <c r="A208" s="1"/>
      <c r="B208" s="1"/>
      <c r="C208" s="1"/>
      <c r="D208" s="1"/>
      <c r="E208" s="1" t="s">
        <v>19</v>
      </c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 t="s">
        <v>245</v>
      </c>
      <c r="F210" s="1"/>
    </row>
    <row r="211" spans="1:6" x14ac:dyDescent="0.2">
      <c r="A211" s="1"/>
      <c r="B211" s="1"/>
      <c r="C211" s="1"/>
      <c r="D211" s="1"/>
    </row>
  </sheetData>
  <mergeCells count="29">
    <mergeCell ref="A175:D175"/>
    <mergeCell ref="A179:D179"/>
    <mergeCell ref="A201:D201"/>
    <mergeCell ref="A128:G128"/>
    <mergeCell ref="A187:D187"/>
    <mergeCell ref="A192:D192"/>
    <mergeCell ref="A182:D182"/>
    <mergeCell ref="A98:D98"/>
    <mergeCell ref="A100:D100"/>
    <mergeCell ref="A114:D114"/>
    <mergeCell ref="A115:D115"/>
    <mergeCell ref="A167:D167"/>
    <mergeCell ref="A129:D129"/>
    <mergeCell ref="A154:C154"/>
    <mergeCell ref="A165:G165"/>
    <mergeCell ref="A127:G127"/>
    <mergeCell ref="A113:G113"/>
    <mergeCell ref="A159:G159"/>
    <mergeCell ref="A1:G1"/>
    <mergeCell ref="A2:G2"/>
    <mergeCell ref="A5:D5"/>
    <mergeCell ref="A97:D97"/>
    <mergeCell ref="A87:D87"/>
    <mergeCell ref="A88:D88"/>
    <mergeCell ref="A3:G3"/>
    <mergeCell ref="A86:G86"/>
    <mergeCell ref="A13:D13"/>
    <mergeCell ref="A41:D41"/>
    <mergeCell ref="A17:D17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570B0-6CDF-499B-B46D-43FDB6A81C37}">
  <dimension ref="A2:K73"/>
  <sheetViews>
    <sheetView topLeftCell="A56" zoomScaleNormal="100" workbookViewId="0">
      <selection activeCell="H6" sqref="H6"/>
    </sheetView>
  </sheetViews>
  <sheetFormatPr defaultColWidth="9.140625" defaultRowHeight="12.75" x14ac:dyDescent="0.2"/>
  <cols>
    <col min="1" max="3" width="15.7109375" style="100" customWidth="1"/>
    <col min="4" max="4" width="24.28515625" style="100" customWidth="1"/>
    <col min="5" max="5" width="20.140625" style="100" customWidth="1"/>
    <col min="6" max="7" width="19.85546875" style="100" customWidth="1"/>
    <col min="8" max="8" width="12.5703125" style="100" bestFit="1" customWidth="1"/>
    <col min="9" max="9" width="11" style="100" bestFit="1" customWidth="1"/>
    <col min="10" max="10" width="12.140625" style="100" bestFit="1" customWidth="1"/>
    <col min="11" max="11" width="12.7109375" style="100" customWidth="1"/>
    <col min="12" max="12" width="19.5703125" style="100" customWidth="1"/>
    <col min="13" max="15" width="25.7109375" style="100" customWidth="1"/>
    <col min="16" max="16384" width="9.140625" style="100"/>
  </cols>
  <sheetData>
    <row r="2" spans="1:11" hidden="1" x14ac:dyDescent="0.2"/>
    <row r="3" spans="1:11" x14ac:dyDescent="0.2">
      <c r="A3" s="101" t="s">
        <v>22</v>
      </c>
      <c r="B3" s="101"/>
      <c r="C3" s="101"/>
      <c r="D3" s="101"/>
      <c r="E3" s="101"/>
      <c r="F3" s="101"/>
      <c r="G3" s="101"/>
    </row>
    <row r="4" spans="1:11" ht="15.6" customHeight="1" x14ac:dyDescent="0.2">
      <c r="A4" s="100" t="s">
        <v>246</v>
      </c>
    </row>
    <row r="5" spans="1:11" ht="15.6" customHeight="1" x14ac:dyDescent="0.2">
      <c r="A5" s="452"/>
      <c r="B5" s="452"/>
      <c r="C5" s="452"/>
      <c r="D5" s="452"/>
      <c r="E5" s="452"/>
      <c r="F5" s="452"/>
      <c r="G5" s="452"/>
    </row>
    <row r="6" spans="1:11" ht="40.5" customHeight="1" x14ac:dyDescent="0.2">
      <c r="A6" s="814" t="s">
        <v>98</v>
      </c>
      <c r="B6" s="815"/>
      <c r="C6" s="815"/>
      <c r="D6" s="815"/>
      <c r="E6" s="815"/>
      <c r="F6" s="815"/>
      <c r="G6" s="816"/>
    </row>
    <row r="7" spans="1:11" ht="34.5" customHeight="1" x14ac:dyDescent="0.2">
      <c r="A7" s="817" t="s">
        <v>23</v>
      </c>
      <c r="B7" s="818"/>
      <c r="C7" s="818"/>
      <c r="D7" s="819"/>
      <c r="E7" s="687" t="s">
        <v>89</v>
      </c>
      <c r="F7" s="688" t="s">
        <v>90</v>
      </c>
      <c r="G7" s="689" t="s">
        <v>91</v>
      </c>
    </row>
    <row r="8" spans="1:11" ht="24" customHeight="1" x14ac:dyDescent="0.25">
      <c r="A8" s="820" t="s">
        <v>24</v>
      </c>
      <c r="B8" s="821"/>
      <c r="C8" s="821"/>
      <c r="D8" s="822"/>
      <c r="E8" s="102">
        <v>150000</v>
      </c>
      <c r="F8" s="103">
        <v>0</v>
      </c>
      <c r="G8" s="79">
        <v>0</v>
      </c>
      <c r="H8" s="80"/>
    </row>
    <row r="9" spans="1:11" ht="12.95" customHeight="1" x14ac:dyDescent="0.2">
      <c r="A9" s="104" t="s">
        <v>25</v>
      </c>
      <c r="B9" s="105"/>
      <c r="C9" s="105"/>
      <c r="D9" s="106"/>
      <c r="E9" s="107">
        <v>150000</v>
      </c>
      <c r="F9" s="108">
        <v>0</v>
      </c>
      <c r="G9" s="295">
        <v>0</v>
      </c>
      <c r="H9" s="80"/>
    </row>
    <row r="10" spans="1:11" ht="26.1" customHeight="1" x14ac:dyDescent="0.25">
      <c r="A10" s="110" t="s">
        <v>71</v>
      </c>
      <c r="B10" s="111"/>
      <c r="C10" s="111"/>
      <c r="D10" s="112"/>
      <c r="E10" s="102">
        <v>105000</v>
      </c>
      <c r="F10" s="102">
        <v>0</v>
      </c>
      <c r="G10" s="296">
        <v>0</v>
      </c>
      <c r="H10" s="80"/>
    </row>
    <row r="11" spans="1:11" ht="13.5" customHeight="1" x14ac:dyDescent="0.2">
      <c r="A11" s="114" t="s">
        <v>57</v>
      </c>
      <c r="B11" s="115"/>
      <c r="C11" s="116"/>
      <c r="D11" s="116"/>
      <c r="E11" s="107">
        <v>105000</v>
      </c>
      <c r="F11" s="108">
        <v>0</v>
      </c>
      <c r="G11" s="295">
        <v>0</v>
      </c>
      <c r="H11" s="80"/>
      <c r="I11" s="734"/>
      <c r="J11" s="734"/>
      <c r="K11" s="734"/>
    </row>
    <row r="12" spans="1:11" ht="24.6" customHeight="1" x14ac:dyDescent="0.25">
      <c r="A12" s="117" t="s">
        <v>72</v>
      </c>
      <c r="B12" s="118"/>
      <c r="C12" s="119"/>
      <c r="D12" s="120"/>
      <c r="E12" s="121">
        <v>100000</v>
      </c>
      <c r="F12" s="129">
        <v>110000</v>
      </c>
      <c r="G12" s="297">
        <v>0</v>
      </c>
      <c r="H12" s="80"/>
    </row>
    <row r="13" spans="1:11" ht="14.1" customHeight="1" x14ac:dyDescent="0.2">
      <c r="A13" s="114" t="s">
        <v>64</v>
      </c>
      <c r="B13" s="115"/>
      <c r="C13" s="122"/>
      <c r="D13" s="122"/>
      <c r="E13" s="123">
        <v>100000</v>
      </c>
      <c r="F13" s="108">
        <v>110000</v>
      </c>
      <c r="G13" s="295">
        <v>0</v>
      </c>
      <c r="H13" s="80"/>
    </row>
    <row r="14" spans="1:11" ht="23.45" customHeight="1" x14ac:dyDescent="0.25">
      <c r="A14" s="117" t="s">
        <v>73</v>
      </c>
      <c r="B14" s="118"/>
      <c r="C14" s="124"/>
      <c r="D14" s="124"/>
      <c r="E14" s="125">
        <v>180000</v>
      </c>
      <c r="F14" s="129">
        <v>0</v>
      </c>
      <c r="G14" s="297">
        <v>0</v>
      </c>
      <c r="H14" s="80"/>
    </row>
    <row r="15" spans="1:11" ht="13.5" customHeight="1" x14ac:dyDescent="0.2">
      <c r="A15" s="114" t="s">
        <v>55</v>
      </c>
      <c r="B15" s="115"/>
      <c r="C15" s="116"/>
      <c r="D15" s="116"/>
      <c r="E15" s="126">
        <v>60000</v>
      </c>
      <c r="F15" s="108">
        <v>0</v>
      </c>
      <c r="G15" s="295">
        <v>0</v>
      </c>
      <c r="H15" s="80"/>
    </row>
    <row r="16" spans="1:11" ht="12" customHeight="1" x14ac:dyDescent="0.2">
      <c r="A16" s="114" t="s">
        <v>66</v>
      </c>
      <c r="B16" s="115"/>
      <c r="C16" s="116"/>
      <c r="D16" s="116"/>
      <c r="E16" s="127">
        <v>120000</v>
      </c>
      <c r="F16" s="108">
        <v>0</v>
      </c>
      <c r="G16" s="295">
        <v>0</v>
      </c>
      <c r="H16" s="80"/>
    </row>
    <row r="17" spans="1:8" ht="23.25" customHeight="1" x14ac:dyDescent="0.25">
      <c r="A17" s="823" t="s">
        <v>74</v>
      </c>
      <c r="B17" s="824"/>
      <c r="C17" s="824"/>
      <c r="D17" s="825"/>
      <c r="E17" s="121">
        <v>0</v>
      </c>
      <c r="F17" s="129">
        <v>100000</v>
      </c>
      <c r="G17" s="297">
        <v>200000</v>
      </c>
      <c r="H17" s="80"/>
    </row>
    <row r="18" spans="1:8" ht="11.25" customHeight="1" x14ac:dyDescent="0.2">
      <c r="A18" s="826" t="s">
        <v>66</v>
      </c>
      <c r="B18" s="827"/>
      <c r="C18" s="827"/>
      <c r="D18" s="828"/>
      <c r="E18" s="128">
        <v>0</v>
      </c>
      <c r="F18" s="107">
        <v>0</v>
      </c>
      <c r="G18" s="298">
        <v>100000</v>
      </c>
      <c r="H18" s="80"/>
    </row>
    <row r="19" spans="1:8" ht="11.45" customHeight="1" x14ac:dyDescent="0.2">
      <c r="A19" s="286" t="s">
        <v>8</v>
      </c>
      <c r="B19" s="287"/>
      <c r="C19" s="288"/>
      <c r="D19" s="288"/>
      <c r="E19" s="289">
        <v>0</v>
      </c>
      <c r="F19" s="294">
        <v>100000</v>
      </c>
      <c r="G19" s="131">
        <v>100000</v>
      </c>
      <c r="H19" s="80"/>
    </row>
    <row r="20" spans="1:8" ht="21.95" customHeight="1" x14ac:dyDescent="0.25">
      <c r="A20" s="117" t="s">
        <v>75</v>
      </c>
      <c r="B20" s="118"/>
      <c r="C20" s="124"/>
      <c r="D20" s="124"/>
      <c r="E20" s="125">
        <v>190000</v>
      </c>
      <c r="F20" s="129">
        <v>0</v>
      </c>
      <c r="G20" s="130">
        <v>0</v>
      </c>
      <c r="H20" s="80"/>
    </row>
    <row r="21" spans="1:8" ht="13.5" customHeight="1" x14ac:dyDescent="0.2">
      <c r="A21" s="114" t="s">
        <v>66</v>
      </c>
      <c r="B21" s="115"/>
      <c r="C21" s="116"/>
      <c r="D21" s="116"/>
      <c r="E21" s="127">
        <v>190000</v>
      </c>
      <c r="F21" s="108">
        <v>0</v>
      </c>
      <c r="G21" s="131">
        <v>0</v>
      </c>
      <c r="H21" s="80"/>
    </row>
    <row r="22" spans="1:8" ht="24" customHeight="1" x14ac:dyDescent="0.25">
      <c r="A22" s="829" t="s">
        <v>4</v>
      </c>
      <c r="B22" s="830"/>
      <c r="C22" s="830"/>
      <c r="D22" s="831"/>
      <c r="E22" s="443">
        <f>SUM(E8,E10,E12,E14,E17,E20)</f>
        <v>725000</v>
      </c>
      <c r="F22" s="444">
        <f>SUM(F8,F10,F12,F14,F17,F20)</f>
        <v>210000</v>
      </c>
      <c r="G22" s="445">
        <f>SUM(G8,G10,G12,G14,G17,G20)</f>
        <v>200000</v>
      </c>
    </row>
    <row r="23" spans="1:8" ht="13.9" customHeight="1" x14ac:dyDescent="0.2">
      <c r="A23" s="132"/>
      <c r="B23" s="132"/>
      <c r="C23" s="132"/>
      <c r="D23" s="132"/>
      <c r="E23" s="133"/>
      <c r="F23" s="132"/>
      <c r="G23" s="299"/>
    </row>
    <row r="24" spans="1:8" ht="26.45" customHeight="1" x14ac:dyDescent="0.2">
      <c r="A24" s="832" t="s">
        <v>27</v>
      </c>
      <c r="B24" s="833"/>
      <c r="C24" s="833"/>
      <c r="D24" s="834"/>
      <c r="E24" s="441" t="s">
        <v>89</v>
      </c>
      <c r="F24" s="442" t="s">
        <v>90</v>
      </c>
      <c r="G24" s="446" t="s">
        <v>91</v>
      </c>
    </row>
    <row r="25" spans="1:8" ht="27.95" customHeight="1" x14ac:dyDescent="0.25">
      <c r="A25" s="110" t="s">
        <v>120</v>
      </c>
      <c r="B25" s="111"/>
      <c r="C25" s="111"/>
      <c r="D25" s="112"/>
      <c r="E25" s="102">
        <v>150000</v>
      </c>
      <c r="F25" s="102">
        <v>0</v>
      </c>
      <c r="G25" s="296">
        <v>0</v>
      </c>
      <c r="H25" s="80"/>
    </row>
    <row r="26" spans="1:8" ht="13.5" customHeight="1" x14ac:dyDescent="0.2">
      <c r="A26" s="104" t="s">
        <v>191</v>
      </c>
      <c r="B26" s="105"/>
      <c r="C26" s="105"/>
      <c r="D26" s="106"/>
      <c r="E26" s="134">
        <v>150000</v>
      </c>
      <c r="F26" s="134">
        <v>0</v>
      </c>
      <c r="G26" s="270">
        <v>0</v>
      </c>
      <c r="H26" s="80"/>
    </row>
    <row r="27" spans="1:8" ht="24.6" customHeight="1" x14ac:dyDescent="0.25">
      <c r="A27" s="820" t="s">
        <v>76</v>
      </c>
      <c r="B27" s="821"/>
      <c r="C27" s="821"/>
      <c r="D27" s="835"/>
      <c r="E27" s="79">
        <f>E28+E29+E30</f>
        <v>2400000</v>
      </c>
      <c r="F27" s="487">
        <v>1000000</v>
      </c>
      <c r="G27" s="140">
        <v>0</v>
      </c>
      <c r="H27" s="113"/>
    </row>
    <row r="28" spans="1:8" ht="12.6" customHeight="1" x14ac:dyDescent="0.2">
      <c r="A28" s="104" t="s">
        <v>46</v>
      </c>
      <c r="B28" s="105"/>
      <c r="C28" s="105"/>
      <c r="D28" s="106"/>
      <c r="E28" s="77">
        <v>1025000</v>
      </c>
      <c r="F28" s="109">
        <v>140000</v>
      </c>
      <c r="G28" s="295">
        <v>0</v>
      </c>
      <c r="H28" s="80"/>
    </row>
    <row r="29" spans="1:8" ht="12.6" customHeight="1" x14ac:dyDescent="0.2">
      <c r="A29" s="104" t="s">
        <v>238</v>
      </c>
      <c r="B29" s="105"/>
      <c r="C29" s="105"/>
      <c r="D29" s="106"/>
      <c r="E29" s="77">
        <v>1025000</v>
      </c>
      <c r="F29" s="109">
        <v>560000</v>
      </c>
      <c r="G29" s="298">
        <v>0</v>
      </c>
      <c r="H29" s="113"/>
    </row>
    <row r="30" spans="1:8" ht="10.5" customHeight="1" x14ac:dyDescent="0.2">
      <c r="A30" s="104" t="s">
        <v>55</v>
      </c>
      <c r="B30" s="105"/>
      <c r="C30" s="105"/>
      <c r="D30" s="106"/>
      <c r="E30" s="77">
        <v>350000</v>
      </c>
      <c r="F30" s="109">
        <v>300000</v>
      </c>
      <c r="G30" s="298">
        <v>0</v>
      </c>
      <c r="H30" s="80"/>
    </row>
    <row r="31" spans="1:8" ht="24.6" customHeight="1" x14ac:dyDescent="0.25">
      <c r="A31" s="135" t="s">
        <v>72</v>
      </c>
      <c r="B31" s="136"/>
      <c r="C31" s="137"/>
      <c r="D31" s="138"/>
      <c r="E31" s="139">
        <v>7700000</v>
      </c>
      <c r="F31" s="650">
        <v>0</v>
      </c>
      <c r="G31" s="140">
        <v>0</v>
      </c>
      <c r="H31" s="113"/>
    </row>
    <row r="32" spans="1:8" ht="9.75" customHeight="1" x14ac:dyDescent="0.2">
      <c r="A32" s="141" t="s">
        <v>8</v>
      </c>
      <c r="B32" s="142"/>
      <c r="C32" s="143"/>
      <c r="D32" s="143"/>
      <c r="E32" s="126">
        <v>5800000</v>
      </c>
      <c r="F32" s="144">
        <v>0</v>
      </c>
      <c r="G32" s="145">
        <v>0</v>
      </c>
      <c r="H32" s="80"/>
    </row>
    <row r="33" spans="1:8" ht="9.9499999999999993" customHeight="1" x14ac:dyDescent="0.2">
      <c r="A33" s="141" t="s">
        <v>67</v>
      </c>
      <c r="B33" s="142"/>
      <c r="C33" s="143"/>
      <c r="D33" s="143"/>
      <c r="E33" s="126">
        <v>700000</v>
      </c>
      <c r="F33" s="144">
        <v>0</v>
      </c>
      <c r="G33" s="145">
        <v>0</v>
      </c>
      <c r="H33" s="80"/>
    </row>
    <row r="34" spans="1:8" ht="9" customHeight="1" x14ac:dyDescent="0.2">
      <c r="A34" s="141" t="s">
        <v>70</v>
      </c>
      <c r="B34" s="142"/>
      <c r="C34" s="143"/>
      <c r="D34" s="143"/>
      <c r="E34" s="126">
        <v>1200000</v>
      </c>
      <c r="F34" s="144">
        <v>0</v>
      </c>
      <c r="G34" s="145">
        <v>0</v>
      </c>
      <c r="H34" s="80"/>
    </row>
    <row r="35" spans="1:8" ht="25.5" customHeight="1" x14ac:dyDescent="0.25">
      <c r="A35" s="146" t="s">
        <v>77</v>
      </c>
      <c r="B35" s="147"/>
      <c r="C35" s="148"/>
      <c r="D35" s="148"/>
      <c r="E35" s="79">
        <v>100000</v>
      </c>
      <c r="F35" s="79">
        <v>0</v>
      </c>
      <c r="G35" s="79">
        <v>0</v>
      </c>
      <c r="H35" s="80"/>
    </row>
    <row r="36" spans="1:8" ht="12.6" customHeight="1" x14ac:dyDescent="0.2">
      <c r="A36" s="141" t="s">
        <v>70</v>
      </c>
      <c r="B36" s="150"/>
      <c r="C36" s="151"/>
      <c r="D36" s="152"/>
      <c r="E36" s="153">
        <v>100000</v>
      </c>
      <c r="F36" s="300">
        <v>0</v>
      </c>
      <c r="G36" s="81">
        <v>0</v>
      </c>
      <c r="H36" s="80"/>
    </row>
    <row r="37" spans="1:8" ht="25.5" customHeight="1" x14ac:dyDescent="0.25">
      <c r="A37" s="110" t="s">
        <v>78</v>
      </c>
      <c r="B37" s="111"/>
      <c r="C37" s="111"/>
      <c r="D37" s="112"/>
      <c r="E37" s="290">
        <v>0</v>
      </c>
      <c r="F37" s="290">
        <v>1000000</v>
      </c>
      <c r="G37" s="302">
        <v>4500000</v>
      </c>
      <c r="H37" s="80"/>
    </row>
    <row r="38" spans="1:8" x14ac:dyDescent="0.2">
      <c r="A38" s="291" t="s">
        <v>55</v>
      </c>
      <c r="B38" s="292"/>
      <c r="C38" s="292"/>
      <c r="D38" s="293"/>
      <c r="E38" s="108">
        <v>0</v>
      </c>
      <c r="F38" s="108">
        <v>1000000</v>
      </c>
      <c r="G38" s="295">
        <v>4500000</v>
      </c>
      <c r="H38" s="80"/>
    </row>
    <row r="39" spans="1:8" ht="24" customHeight="1" x14ac:dyDescent="0.25">
      <c r="A39" s="154" t="s">
        <v>79</v>
      </c>
      <c r="B39" s="155"/>
      <c r="C39" s="156"/>
      <c r="D39" s="157"/>
      <c r="E39" s="158">
        <v>0</v>
      </c>
      <c r="F39" s="103">
        <v>1000000</v>
      </c>
      <c r="G39" s="79">
        <v>2000000</v>
      </c>
      <c r="H39" s="80"/>
    </row>
    <row r="40" spans="1:8" ht="12.75" customHeight="1" x14ac:dyDescent="0.2">
      <c r="A40" s="149" t="s">
        <v>236</v>
      </c>
      <c r="B40" s="159"/>
      <c r="C40" s="151"/>
      <c r="D40" s="152"/>
      <c r="E40" s="649">
        <v>0</v>
      </c>
      <c r="F40" s="301">
        <v>1000000</v>
      </c>
      <c r="G40" s="81">
        <v>2000000</v>
      </c>
      <c r="H40" s="80"/>
    </row>
    <row r="41" spans="1:8" ht="24.95" customHeight="1" x14ac:dyDescent="0.25">
      <c r="A41" s="154" t="s">
        <v>197</v>
      </c>
      <c r="B41" s="155"/>
      <c r="C41" s="156"/>
      <c r="D41" s="157"/>
      <c r="E41" s="158">
        <v>150000</v>
      </c>
      <c r="F41" s="103">
        <v>0</v>
      </c>
      <c r="G41" s="79">
        <v>0</v>
      </c>
      <c r="H41" s="80"/>
    </row>
    <row r="42" spans="1:8" ht="13.5" customHeight="1" x14ac:dyDescent="0.2">
      <c r="A42" s="159" t="s">
        <v>237</v>
      </c>
      <c r="B42" s="159"/>
      <c r="C42" s="151"/>
      <c r="D42" s="151"/>
      <c r="E42" s="269">
        <v>150000</v>
      </c>
      <c r="F42" s="301">
        <v>0</v>
      </c>
      <c r="G42" s="81">
        <v>0</v>
      </c>
      <c r="H42" s="80"/>
    </row>
    <row r="43" spans="1:8" ht="24" customHeight="1" x14ac:dyDescent="0.25">
      <c r="A43" s="636" t="s">
        <v>82</v>
      </c>
      <c r="B43" s="637"/>
      <c r="C43" s="638"/>
      <c r="D43" s="638"/>
      <c r="E43" s="160">
        <v>0</v>
      </c>
      <c r="F43" s="639">
        <v>500000</v>
      </c>
      <c r="G43" s="640">
        <v>1500000</v>
      </c>
      <c r="H43" s="80"/>
    </row>
    <row r="44" spans="1:8" x14ac:dyDescent="0.2">
      <c r="A44" s="690" t="s">
        <v>55</v>
      </c>
      <c r="B44" s="691"/>
      <c r="C44" s="691"/>
      <c r="D44" s="692"/>
      <c r="E44" s="126">
        <v>0</v>
      </c>
      <c r="F44" s="126">
        <v>500000</v>
      </c>
      <c r="G44" s="81">
        <v>1500000</v>
      </c>
      <c r="H44" s="80"/>
    </row>
    <row r="45" spans="1:8" ht="32.25" customHeight="1" x14ac:dyDescent="0.25">
      <c r="A45" s="836" t="s">
        <v>4</v>
      </c>
      <c r="B45" s="837"/>
      <c r="C45" s="837"/>
      <c r="D45" s="838"/>
      <c r="E45" s="447">
        <f>SUM(E25,E27,E31,E35,E37,E39,E41,E43)</f>
        <v>10500000</v>
      </c>
      <c r="F45" s="448">
        <f>SUM(F25,F27,F31,F35,F37,F39,F41,F43)</f>
        <v>3500000</v>
      </c>
      <c r="G45" s="449">
        <f>SUM(G25,G27,G31,G35,G37,G39,G41,G43)</f>
        <v>8000000</v>
      </c>
    </row>
    <row r="46" spans="1:8" ht="15.95" customHeight="1" x14ac:dyDescent="0.2">
      <c r="A46" s="161"/>
      <c r="B46" s="162"/>
      <c r="C46" s="162"/>
      <c r="D46" s="162"/>
      <c r="E46" s="163"/>
      <c r="F46" s="163"/>
      <c r="G46" s="163"/>
    </row>
    <row r="47" spans="1:8" ht="27" customHeight="1" x14ac:dyDescent="0.2">
      <c r="A47" s="839" t="s">
        <v>60</v>
      </c>
      <c r="B47" s="840"/>
      <c r="C47" s="840"/>
      <c r="D47" s="840"/>
      <c r="E47" s="840"/>
      <c r="F47" s="840"/>
      <c r="G47" s="841"/>
    </row>
    <row r="48" spans="1:8" ht="23.45" customHeight="1" x14ac:dyDescent="0.2">
      <c r="A48" s="812" t="s">
        <v>11</v>
      </c>
      <c r="B48" s="813"/>
      <c r="C48" s="813"/>
      <c r="D48" s="813"/>
      <c r="E48" s="675" t="s">
        <v>89</v>
      </c>
      <c r="F48" s="676" t="s">
        <v>90</v>
      </c>
      <c r="G48" s="677" t="s">
        <v>91</v>
      </c>
    </row>
    <row r="49" spans="1:7" ht="21.75" customHeight="1" x14ac:dyDescent="0.2">
      <c r="A49" s="808" t="s">
        <v>23</v>
      </c>
      <c r="B49" s="809"/>
      <c r="C49" s="809"/>
      <c r="D49" s="809"/>
      <c r="E49" s="164">
        <f>E22</f>
        <v>725000</v>
      </c>
      <c r="F49" s="642">
        <f>F22</f>
        <v>210000</v>
      </c>
      <c r="G49" s="644">
        <f>G22</f>
        <v>200000</v>
      </c>
    </row>
    <row r="50" spans="1:7" ht="19.5" customHeight="1" x14ac:dyDescent="0.2">
      <c r="A50" s="808" t="s">
        <v>27</v>
      </c>
      <c r="B50" s="809"/>
      <c r="C50" s="809"/>
      <c r="D50" s="809"/>
      <c r="E50" s="165">
        <f>E45</f>
        <v>10500000</v>
      </c>
      <c r="F50" s="168">
        <f>F45</f>
        <v>3500000</v>
      </c>
      <c r="G50" s="645">
        <f>G45</f>
        <v>8000000</v>
      </c>
    </row>
    <row r="51" spans="1:7" ht="37.5" customHeight="1" x14ac:dyDescent="0.2">
      <c r="A51" s="810" t="s">
        <v>28</v>
      </c>
      <c r="B51" s="811"/>
      <c r="C51" s="811"/>
      <c r="D51" s="811"/>
      <c r="E51" s="450">
        <f>SUM(E49:E50)</f>
        <v>11225000</v>
      </c>
      <c r="F51" s="643">
        <f t="shared" ref="F51" si="0">SUM(F49:F50)</f>
        <v>3710000</v>
      </c>
      <c r="G51" s="646">
        <f t="shared" ref="G51" si="1">SUM(G49:G50)</f>
        <v>8200000</v>
      </c>
    </row>
    <row r="52" spans="1:7" ht="20.25" customHeight="1" x14ac:dyDescent="0.2">
      <c r="A52" s="166"/>
      <c r="B52" s="161"/>
      <c r="C52" s="161"/>
      <c r="D52" s="161"/>
      <c r="E52" s="167"/>
      <c r="F52" s="163"/>
      <c r="G52" s="647"/>
    </row>
    <row r="53" spans="1:7" ht="30" customHeight="1" x14ac:dyDescent="0.2">
      <c r="A53" s="810" t="s">
        <v>12</v>
      </c>
      <c r="B53" s="811"/>
      <c r="C53" s="811"/>
      <c r="D53" s="811"/>
      <c r="E53" s="441" t="s">
        <v>89</v>
      </c>
      <c r="F53" s="442" t="s">
        <v>90</v>
      </c>
      <c r="G53" s="446" t="s">
        <v>91</v>
      </c>
    </row>
    <row r="54" spans="1:7" x14ac:dyDescent="0.2">
      <c r="A54" s="804" t="s">
        <v>33</v>
      </c>
      <c r="B54" s="805"/>
      <c r="C54" s="805"/>
      <c r="D54" s="805"/>
      <c r="E54" s="168">
        <f>E42+E29</f>
        <v>1175000</v>
      </c>
      <c r="F54" s="168">
        <f>F42+F29</f>
        <v>560000</v>
      </c>
      <c r="G54" s="645">
        <f>G42+G29</f>
        <v>0</v>
      </c>
    </row>
    <row r="55" spans="1:7" x14ac:dyDescent="0.2">
      <c r="A55" s="804" t="s">
        <v>31</v>
      </c>
      <c r="B55" s="805"/>
      <c r="C55" s="805"/>
      <c r="D55" s="805"/>
      <c r="E55" s="168">
        <f>E28+E18+E21+E16+E13</f>
        <v>1435000</v>
      </c>
      <c r="F55" s="168">
        <f>F28+F21+F18+F16+F13</f>
        <v>250000</v>
      </c>
      <c r="G55" s="645">
        <f>G28+G21+G18+G16+G13</f>
        <v>100000</v>
      </c>
    </row>
    <row r="56" spans="1:7" x14ac:dyDescent="0.2">
      <c r="A56" s="804" t="s">
        <v>29</v>
      </c>
      <c r="B56" s="805"/>
      <c r="C56" s="805"/>
      <c r="D56" s="805"/>
      <c r="E56" s="168">
        <f>E9</f>
        <v>150000</v>
      </c>
      <c r="F56" s="168">
        <f>F9</f>
        <v>0</v>
      </c>
      <c r="G56" s="645">
        <f>G9</f>
        <v>0</v>
      </c>
    </row>
    <row r="57" spans="1:7" x14ac:dyDescent="0.2">
      <c r="A57" s="731" t="s">
        <v>30</v>
      </c>
      <c r="B57" s="732"/>
      <c r="C57" s="732"/>
      <c r="D57" s="733"/>
      <c r="E57" s="168">
        <f>E32+E19</f>
        <v>5800000</v>
      </c>
      <c r="F57" s="168">
        <f>F32+F19</f>
        <v>100000</v>
      </c>
      <c r="G57" s="645">
        <f>G32+G19</f>
        <v>100000</v>
      </c>
    </row>
    <row r="58" spans="1:7" x14ac:dyDescent="0.2">
      <c r="A58" s="731" t="s">
        <v>17</v>
      </c>
      <c r="B58" s="732"/>
      <c r="C58" s="732"/>
      <c r="D58" s="733"/>
      <c r="E58" s="168">
        <f>E33</f>
        <v>700000</v>
      </c>
      <c r="F58" s="168">
        <f>F33</f>
        <v>0</v>
      </c>
      <c r="G58" s="645">
        <f>G33</f>
        <v>0</v>
      </c>
    </row>
    <row r="59" spans="1:7" x14ac:dyDescent="0.2">
      <c r="A59" s="731" t="s">
        <v>14</v>
      </c>
      <c r="B59" s="732"/>
      <c r="C59" s="732"/>
      <c r="D59" s="733"/>
      <c r="E59" s="168">
        <v>0</v>
      </c>
      <c r="F59" s="168">
        <v>0</v>
      </c>
      <c r="G59" s="645">
        <v>0</v>
      </c>
    </row>
    <row r="60" spans="1:7" x14ac:dyDescent="0.2">
      <c r="A60" s="731" t="s">
        <v>21</v>
      </c>
      <c r="B60" s="732"/>
      <c r="C60" s="732"/>
      <c r="D60" s="733"/>
      <c r="E60" s="168">
        <f>E38+E30+E15+E11+E44</f>
        <v>515000</v>
      </c>
      <c r="F60" s="168">
        <f>F38+F30+F15+F11+F44</f>
        <v>1800000</v>
      </c>
      <c r="G60" s="645">
        <f>G38+G30+G15+G11+G44</f>
        <v>6000000</v>
      </c>
    </row>
    <row r="61" spans="1:7" x14ac:dyDescent="0.2">
      <c r="A61" s="731" t="s">
        <v>32</v>
      </c>
      <c r="B61" s="732"/>
      <c r="C61" s="732"/>
      <c r="D61" s="733"/>
      <c r="E61" s="168">
        <f>E40</f>
        <v>0</v>
      </c>
      <c r="F61" s="168">
        <f>F40</f>
        <v>1000000</v>
      </c>
      <c r="G61" s="645">
        <f>G40</f>
        <v>2000000</v>
      </c>
    </row>
    <row r="62" spans="1:7" x14ac:dyDescent="0.2">
      <c r="A62" s="804" t="s">
        <v>16</v>
      </c>
      <c r="B62" s="805"/>
      <c r="C62" s="805"/>
      <c r="D62" s="805"/>
      <c r="E62" s="168">
        <f>E36+E34</f>
        <v>1300000</v>
      </c>
      <c r="F62" s="168">
        <f>F36+F34</f>
        <v>0</v>
      </c>
      <c r="G62" s="645">
        <f>F36+F34</f>
        <v>0</v>
      </c>
    </row>
    <row r="63" spans="1:7" x14ac:dyDescent="0.2">
      <c r="A63" s="804" t="s">
        <v>242</v>
      </c>
      <c r="B63" s="805"/>
      <c r="C63" s="805"/>
      <c r="D63" s="805"/>
      <c r="E63" s="168">
        <v>150000</v>
      </c>
      <c r="F63" s="168">
        <v>0</v>
      </c>
      <c r="G63" s="645">
        <v>0</v>
      </c>
    </row>
    <row r="64" spans="1:7" ht="26.45" customHeight="1" thickBot="1" x14ac:dyDescent="0.25">
      <c r="A64" s="806" t="s">
        <v>4</v>
      </c>
      <c r="B64" s="807"/>
      <c r="C64" s="807"/>
      <c r="D64" s="807"/>
      <c r="E64" s="451">
        <f>SUM(E54:E63)</f>
        <v>11225000</v>
      </c>
      <c r="F64" s="451">
        <f t="shared" ref="F64:G64" si="2">SUM(F54:F63)</f>
        <v>3710000</v>
      </c>
      <c r="G64" s="451">
        <f t="shared" si="2"/>
        <v>8200000</v>
      </c>
    </row>
    <row r="67" spans="1:5" x14ac:dyDescent="0.2">
      <c r="A67" s="100" t="s">
        <v>18</v>
      </c>
    </row>
    <row r="69" spans="1:5" x14ac:dyDescent="0.2">
      <c r="A69" s="100" t="s">
        <v>114</v>
      </c>
    </row>
    <row r="71" spans="1:5" x14ac:dyDescent="0.2">
      <c r="E71" s="100" t="s">
        <v>19</v>
      </c>
    </row>
    <row r="73" spans="1:5" x14ac:dyDescent="0.2">
      <c r="E73" s="100" t="s">
        <v>245</v>
      </c>
    </row>
  </sheetData>
  <sheetProtection selectLockedCells="1" selectUnlockedCells="1"/>
  <mergeCells count="21">
    <mergeCell ref="A48:D48"/>
    <mergeCell ref="A6:G6"/>
    <mergeCell ref="A7:D7"/>
    <mergeCell ref="A8:D8"/>
    <mergeCell ref="A17:D17"/>
    <mergeCell ref="A18:D18"/>
    <mergeCell ref="A22:D22"/>
    <mergeCell ref="A24:D24"/>
    <mergeCell ref="A27:D27"/>
    <mergeCell ref="A45:D45"/>
    <mergeCell ref="A47:G47"/>
    <mergeCell ref="A56:D56"/>
    <mergeCell ref="A62:D62"/>
    <mergeCell ref="A64:D64"/>
    <mergeCell ref="A49:D49"/>
    <mergeCell ref="A50:D50"/>
    <mergeCell ref="A51:D51"/>
    <mergeCell ref="A53:D53"/>
    <mergeCell ref="A54:D54"/>
    <mergeCell ref="A55:D55"/>
    <mergeCell ref="A63:D63"/>
  </mergeCells>
  <printOptions horizontalCentered="1"/>
  <pageMargins left="0.23622047244094491" right="0.23622047244094491" top="0.35433070866141736" bottom="0.35433070866141736" header="0.31496062992125984" footer="0.31496062992125984"/>
  <pageSetup paperSize="9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9"/>
  <sheetViews>
    <sheetView zoomScale="90" zoomScaleNormal="90" workbookViewId="0">
      <selection sqref="A1:F4"/>
    </sheetView>
  </sheetViews>
  <sheetFormatPr defaultColWidth="9.140625" defaultRowHeight="12.75" x14ac:dyDescent="0.2"/>
  <cols>
    <col min="1" max="2" width="20.7109375" style="80" customWidth="1"/>
    <col min="3" max="3" width="63.7109375" style="80" customWidth="1"/>
    <col min="4" max="4" width="18.7109375" style="80" customWidth="1"/>
    <col min="5" max="5" width="17.5703125" style="80" customWidth="1"/>
    <col min="6" max="6" width="17.7109375" style="80" customWidth="1"/>
    <col min="7" max="7" width="9.140625" style="80"/>
    <col min="8" max="8" width="11.7109375" style="80" bestFit="1" customWidth="1"/>
    <col min="9" max="10" width="9.140625" style="80"/>
    <col min="11" max="11" width="58.5703125" style="80" customWidth="1"/>
    <col min="12" max="14" width="25.28515625" style="80" customWidth="1"/>
    <col min="15" max="16384" width="9.140625" style="80"/>
  </cols>
  <sheetData>
    <row r="1" spans="1:12" ht="56.25" customHeight="1" x14ac:dyDescent="0.2">
      <c r="A1" s="842" t="s">
        <v>247</v>
      </c>
      <c r="B1" s="843"/>
      <c r="C1" s="843"/>
      <c r="D1" s="843"/>
      <c r="E1" s="843"/>
      <c r="F1" s="844"/>
    </row>
    <row r="2" spans="1:12" ht="47.25" customHeight="1" x14ac:dyDescent="0.2">
      <c r="A2" s="845"/>
      <c r="B2" s="846"/>
      <c r="C2" s="846"/>
      <c r="D2" s="846"/>
      <c r="E2" s="846"/>
      <c r="F2" s="847"/>
    </row>
    <row r="3" spans="1:12" ht="44.25" customHeight="1" x14ac:dyDescent="0.2">
      <c r="A3" s="845"/>
      <c r="B3" s="846"/>
      <c r="C3" s="846"/>
      <c r="D3" s="846"/>
      <c r="E3" s="846"/>
      <c r="F3" s="847"/>
    </row>
    <row r="4" spans="1:12" ht="17.25" customHeight="1" x14ac:dyDescent="0.2">
      <c r="A4" s="848"/>
      <c r="B4" s="849"/>
      <c r="C4" s="849"/>
      <c r="D4" s="849"/>
      <c r="E4" s="849"/>
      <c r="F4" s="850"/>
    </row>
    <row r="5" spans="1:12" ht="60.6" customHeight="1" thickBot="1" x14ac:dyDescent="0.25">
      <c r="A5" s="888" t="s">
        <v>101</v>
      </c>
      <c r="B5" s="889"/>
      <c r="C5" s="889"/>
      <c r="D5" s="889"/>
      <c r="E5" s="889"/>
      <c r="F5" s="889"/>
    </row>
    <row r="6" spans="1:12" ht="39.6" customHeight="1" x14ac:dyDescent="0.2">
      <c r="A6" s="890" t="s">
        <v>103</v>
      </c>
      <c r="B6" s="890"/>
      <c r="C6" s="890"/>
      <c r="D6" s="363" t="s">
        <v>89</v>
      </c>
      <c r="E6" s="363" t="s">
        <v>90</v>
      </c>
      <c r="F6" s="363" t="s">
        <v>91</v>
      </c>
    </row>
    <row r="7" spans="1:12" ht="78" customHeight="1" x14ac:dyDescent="0.2">
      <c r="A7" s="860" t="s">
        <v>234</v>
      </c>
      <c r="B7" s="870"/>
      <c r="C7" s="871"/>
      <c r="D7" s="362">
        <v>50000</v>
      </c>
      <c r="E7" s="362">
        <v>50000</v>
      </c>
      <c r="F7" s="684">
        <v>50000</v>
      </c>
      <c r="G7" s="170"/>
    </row>
    <row r="8" spans="1:12" ht="12.95" customHeight="1" x14ac:dyDescent="0.2">
      <c r="A8" s="171" t="s">
        <v>3</v>
      </c>
      <c r="B8" s="172"/>
      <c r="C8" s="172"/>
      <c r="D8" s="173">
        <v>50000</v>
      </c>
      <c r="E8" s="173">
        <v>50000</v>
      </c>
      <c r="F8" s="685">
        <v>50000</v>
      </c>
    </row>
    <row r="9" spans="1:12" ht="31.5" customHeight="1" x14ac:dyDescent="0.2">
      <c r="A9" s="891" t="s">
        <v>4</v>
      </c>
      <c r="B9" s="891"/>
      <c r="C9" s="891"/>
      <c r="D9" s="364">
        <f>SUM(D7)</f>
        <v>50000</v>
      </c>
      <c r="E9" s="390">
        <f>SUM(E7)</f>
        <v>50000</v>
      </c>
      <c r="F9" s="686">
        <f>SUM(F7)</f>
        <v>50000</v>
      </c>
    </row>
    <row r="10" spans="1:12" ht="20.100000000000001" customHeight="1" x14ac:dyDescent="0.2">
      <c r="A10" s="892"/>
      <c r="B10" s="892"/>
      <c r="C10" s="892"/>
      <c r="D10" s="892"/>
      <c r="E10" s="893"/>
      <c r="F10" s="894"/>
      <c r="H10" s="80" t="s">
        <v>83</v>
      </c>
    </row>
    <row r="11" spans="1:12" ht="40.5" customHeight="1" x14ac:dyDescent="0.2">
      <c r="A11" s="895" t="s">
        <v>34</v>
      </c>
      <c r="B11" s="895"/>
      <c r="C11" s="895"/>
      <c r="D11" s="365" t="s">
        <v>89</v>
      </c>
      <c r="E11" s="366" t="s">
        <v>90</v>
      </c>
      <c r="F11" s="367" t="s">
        <v>91</v>
      </c>
    </row>
    <row r="12" spans="1:12" ht="53.25" customHeight="1" x14ac:dyDescent="0.25">
      <c r="A12" s="896" t="s">
        <v>233</v>
      </c>
      <c r="B12" s="897"/>
      <c r="C12" s="898"/>
      <c r="D12" s="707">
        <v>1830000</v>
      </c>
      <c r="E12" s="707">
        <v>1830000</v>
      </c>
      <c r="F12" s="708">
        <v>1830000</v>
      </c>
      <c r="G12" s="174"/>
      <c r="H12" s="202"/>
      <c r="I12" s="174"/>
      <c r="J12" s="174"/>
      <c r="K12" s="174"/>
      <c r="L12" s="174"/>
    </row>
    <row r="13" spans="1:12" ht="12" customHeight="1" x14ac:dyDescent="0.2">
      <c r="A13" s="175" t="s">
        <v>54</v>
      </c>
      <c r="B13" s="176"/>
      <c r="C13" s="176"/>
      <c r="D13" s="177">
        <v>87942.27</v>
      </c>
      <c r="E13" s="177">
        <v>208171</v>
      </c>
      <c r="F13" s="178">
        <v>458171</v>
      </c>
    </row>
    <row r="14" spans="1:12" ht="13.5" customHeight="1" x14ac:dyDescent="0.2">
      <c r="A14" s="175" t="s">
        <v>53</v>
      </c>
      <c r="B14" s="176"/>
      <c r="C14" s="176"/>
      <c r="D14" s="177">
        <v>0</v>
      </c>
      <c r="E14" s="177">
        <v>50000</v>
      </c>
      <c r="F14" s="178">
        <v>270000</v>
      </c>
      <c r="G14" s="174"/>
      <c r="H14" s="174"/>
      <c r="I14" s="174"/>
      <c r="J14" s="174"/>
      <c r="K14" s="174"/>
      <c r="L14" s="174"/>
    </row>
    <row r="15" spans="1:12" ht="12" customHeight="1" x14ac:dyDescent="0.2">
      <c r="A15" s="175" t="s">
        <v>37</v>
      </c>
      <c r="B15" s="176"/>
      <c r="C15" s="176"/>
      <c r="D15" s="177">
        <v>165461.92000000001</v>
      </c>
      <c r="E15" s="177">
        <v>280000</v>
      </c>
      <c r="F15" s="178">
        <v>280000</v>
      </c>
    </row>
    <row r="16" spans="1:12" ht="11.45" customHeight="1" x14ac:dyDescent="0.2">
      <c r="A16" s="175" t="s">
        <v>0</v>
      </c>
      <c r="B16" s="176"/>
      <c r="C16" s="176"/>
      <c r="D16" s="177">
        <v>1512595.81</v>
      </c>
      <c r="E16" s="177">
        <v>677829</v>
      </c>
      <c r="F16" s="178">
        <v>117829</v>
      </c>
    </row>
    <row r="17" spans="1:8" ht="12.95" customHeight="1" x14ac:dyDescent="0.2">
      <c r="A17" s="171" t="s">
        <v>26</v>
      </c>
      <c r="B17" s="172"/>
      <c r="C17" s="172"/>
      <c r="D17" s="179">
        <v>64000</v>
      </c>
      <c r="E17" s="179">
        <v>114000</v>
      </c>
      <c r="F17" s="178">
        <v>204000</v>
      </c>
      <c r="H17" s="113"/>
    </row>
    <row r="18" spans="1:8" ht="12" customHeight="1" x14ac:dyDescent="0.2">
      <c r="A18" s="171" t="s">
        <v>38</v>
      </c>
      <c r="B18" s="172"/>
      <c r="C18" s="172"/>
      <c r="D18" s="179">
        <v>0</v>
      </c>
      <c r="E18" s="179">
        <v>500000</v>
      </c>
      <c r="F18" s="178">
        <v>500000</v>
      </c>
    </row>
    <row r="19" spans="1:8" ht="28.5" customHeight="1" x14ac:dyDescent="0.2">
      <c r="A19" s="860" t="s">
        <v>162</v>
      </c>
      <c r="B19" s="870"/>
      <c r="C19" s="871"/>
      <c r="D19" s="368">
        <v>6000</v>
      </c>
      <c r="E19" s="368">
        <v>6000</v>
      </c>
      <c r="F19" s="84">
        <v>6000</v>
      </c>
    </row>
    <row r="20" spans="1:8" ht="14.1" customHeight="1" x14ac:dyDescent="0.2">
      <c r="A20" s="171" t="s">
        <v>26</v>
      </c>
      <c r="B20" s="172"/>
      <c r="C20" s="172"/>
      <c r="D20" s="181">
        <v>6000</v>
      </c>
      <c r="E20" s="181">
        <v>6000</v>
      </c>
      <c r="F20" s="178">
        <v>6000</v>
      </c>
    </row>
    <row r="21" spans="1:8" ht="36" customHeight="1" x14ac:dyDescent="0.25">
      <c r="A21" s="864" t="s">
        <v>4</v>
      </c>
      <c r="B21" s="864"/>
      <c r="C21" s="864"/>
      <c r="D21" s="361">
        <f>SUM(D12,D19)</f>
        <v>1836000</v>
      </c>
      <c r="E21" s="361">
        <f>SUM(E12,E19)</f>
        <v>1836000</v>
      </c>
      <c r="F21" s="361">
        <f>SUM(F12,F19)</f>
        <v>1836000</v>
      </c>
    </row>
    <row r="22" spans="1:8" ht="20.100000000000001" customHeight="1" x14ac:dyDescent="0.2">
      <c r="A22" s="899"/>
      <c r="B22" s="899"/>
      <c r="C22" s="899"/>
      <c r="D22" s="899"/>
      <c r="E22" s="899"/>
      <c r="F22" s="900"/>
    </row>
    <row r="23" spans="1:8" ht="37.5" customHeight="1" x14ac:dyDescent="0.2">
      <c r="A23" s="867" t="s">
        <v>104</v>
      </c>
      <c r="B23" s="867"/>
      <c r="C23" s="867"/>
      <c r="D23" s="370" t="s">
        <v>89</v>
      </c>
      <c r="E23" s="366" t="s">
        <v>90</v>
      </c>
      <c r="F23" s="370" t="s">
        <v>91</v>
      </c>
    </row>
    <row r="24" spans="1:8" ht="30.75" customHeight="1" x14ac:dyDescent="0.2">
      <c r="A24" s="859" t="s">
        <v>216</v>
      </c>
      <c r="B24" s="859"/>
      <c r="C24" s="859"/>
      <c r="D24" s="246">
        <v>40000</v>
      </c>
      <c r="E24" s="372">
        <v>40000</v>
      </c>
      <c r="F24" s="594">
        <v>40000</v>
      </c>
      <c r="G24" s="183"/>
      <c r="H24" s="183"/>
    </row>
    <row r="25" spans="1:8" ht="13.5" customHeight="1" x14ac:dyDescent="0.2">
      <c r="A25" s="171" t="s">
        <v>163</v>
      </c>
      <c r="B25" s="172"/>
      <c r="C25" s="172"/>
      <c r="D25" s="371">
        <v>40000</v>
      </c>
      <c r="E25" s="371">
        <v>40000</v>
      </c>
      <c r="F25" s="595">
        <v>40000</v>
      </c>
      <c r="G25" s="183"/>
      <c r="H25" s="183"/>
    </row>
    <row r="26" spans="1:8" ht="33.6" customHeight="1" x14ac:dyDescent="0.2">
      <c r="A26" s="860" t="s">
        <v>224</v>
      </c>
      <c r="B26" s="870"/>
      <c r="C26" s="871"/>
      <c r="D26" s="246">
        <v>300000</v>
      </c>
      <c r="E26" s="372">
        <v>300000</v>
      </c>
      <c r="F26" s="596">
        <v>300000</v>
      </c>
      <c r="G26" s="183"/>
      <c r="H26" s="183"/>
    </row>
    <row r="27" spans="1:8" ht="12" customHeight="1" x14ac:dyDescent="0.2">
      <c r="A27" s="171" t="s">
        <v>3</v>
      </c>
      <c r="B27" s="172"/>
      <c r="C27" s="172"/>
      <c r="D27" s="371">
        <v>150000</v>
      </c>
      <c r="E27" s="371">
        <v>0</v>
      </c>
      <c r="F27" s="595">
        <v>0</v>
      </c>
      <c r="G27" s="183"/>
      <c r="H27" s="183"/>
    </row>
    <row r="28" spans="1:8" ht="12" customHeight="1" x14ac:dyDescent="0.2">
      <c r="A28" s="171" t="s">
        <v>65</v>
      </c>
      <c r="B28" s="172"/>
      <c r="C28" s="172"/>
      <c r="D28" s="371">
        <v>150000</v>
      </c>
      <c r="E28" s="371">
        <v>300000</v>
      </c>
      <c r="F28" s="595">
        <v>300000</v>
      </c>
      <c r="G28" s="183"/>
      <c r="H28" s="183"/>
    </row>
    <row r="29" spans="1:8" ht="33" customHeight="1" x14ac:dyDescent="0.25">
      <c r="A29" s="901" t="s">
        <v>220</v>
      </c>
      <c r="B29" s="902"/>
      <c r="C29" s="903"/>
      <c r="D29" s="372">
        <v>50000</v>
      </c>
      <c r="E29" s="372">
        <v>0</v>
      </c>
      <c r="F29" s="596">
        <v>0</v>
      </c>
      <c r="G29" s="183"/>
      <c r="H29" s="183"/>
    </row>
    <row r="30" spans="1:8" ht="12.95" customHeight="1" x14ac:dyDescent="0.2">
      <c r="A30" s="171" t="s">
        <v>5</v>
      </c>
      <c r="B30" s="172"/>
      <c r="C30" s="172"/>
      <c r="D30" s="371">
        <v>50000</v>
      </c>
      <c r="E30" s="371">
        <v>0</v>
      </c>
      <c r="F30" s="595">
        <v>0</v>
      </c>
      <c r="G30" s="183"/>
      <c r="H30" s="183"/>
    </row>
    <row r="31" spans="1:8" ht="27.6" customHeight="1" x14ac:dyDescent="0.2">
      <c r="A31" s="859" t="s">
        <v>217</v>
      </c>
      <c r="B31" s="859"/>
      <c r="C31" s="859"/>
      <c r="D31" s="709">
        <v>50000</v>
      </c>
      <c r="E31" s="710">
        <v>50000</v>
      </c>
      <c r="F31" s="711">
        <v>50000</v>
      </c>
      <c r="G31" s="702"/>
      <c r="H31" s="183"/>
    </row>
    <row r="32" spans="1:8" ht="12.95" customHeight="1" x14ac:dyDescent="0.2">
      <c r="A32" s="171" t="s">
        <v>3</v>
      </c>
      <c r="B32" s="172"/>
      <c r="C32" s="172"/>
      <c r="D32" s="371">
        <v>50000</v>
      </c>
      <c r="E32" s="371">
        <v>50000</v>
      </c>
      <c r="F32" s="595">
        <v>50000</v>
      </c>
      <c r="G32" s="183"/>
      <c r="H32" s="183"/>
    </row>
    <row r="33" spans="1:8" ht="39" customHeight="1" x14ac:dyDescent="0.25">
      <c r="A33" s="901" t="s">
        <v>221</v>
      </c>
      <c r="B33" s="902"/>
      <c r="C33" s="903"/>
      <c r="D33" s="246">
        <v>80000</v>
      </c>
      <c r="E33" s="372">
        <v>80000</v>
      </c>
      <c r="F33" s="596">
        <v>80000</v>
      </c>
      <c r="G33" s="183"/>
      <c r="H33" s="183"/>
    </row>
    <row r="34" spans="1:8" ht="12" customHeight="1" x14ac:dyDescent="0.2">
      <c r="A34" s="262" t="s">
        <v>2</v>
      </c>
      <c r="B34" s="263"/>
      <c r="C34" s="263"/>
      <c r="D34" s="597">
        <v>80000</v>
      </c>
      <c r="E34" s="597">
        <v>80000</v>
      </c>
      <c r="F34" s="270">
        <v>80000</v>
      </c>
      <c r="G34" s="183"/>
      <c r="H34" s="183"/>
    </row>
    <row r="35" spans="1:8" ht="35.25" customHeight="1" x14ac:dyDescent="0.25">
      <c r="A35" s="872" t="s">
        <v>4</v>
      </c>
      <c r="B35" s="873"/>
      <c r="C35" s="873"/>
      <c r="D35" s="600">
        <f>SUM(D24,D26,D29,D31,D33)</f>
        <v>520000</v>
      </c>
      <c r="E35" s="600">
        <f>SUM(E24,E26,E29,E31,E33)</f>
        <v>470000</v>
      </c>
      <c r="F35" s="601">
        <f>SUM(F24,F26,F29,F31,F33)</f>
        <v>470000</v>
      </c>
      <c r="G35" s="183"/>
      <c r="H35" s="183"/>
    </row>
    <row r="36" spans="1:8" ht="12" customHeight="1" x14ac:dyDescent="0.2">
      <c r="A36" s="191"/>
      <c r="B36" s="191"/>
      <c r="C36" s="191"/>
      <c r="D36" s="599"/>
      <c r="E36" s="598"/>
      <c r="F36" s="598"/>
      <c r="G36" s="183"/>
      <c r="H36" s="183"/>
    </row>
    <row r="37" spans="1:8" ht="39" customHeight="1" x14ac:dyDescent="0.2">
      <c r="A37" s="604" t="s">
        <v>105</v>
      </c>
      <c r="B37" s="605"/>
      <c r="C37" s="605"/>
      <c r="D37" s="606" t="s">
        <v>89</v>
      </c>
      <c r="E37" s="366" t="s">
        <v>90</v>
      </c>
      <c r="F37" s="607" t="s">
        <v>91</v>
      </c>
      <c r="G37" s="183"/>
      <c r="H37" s="183"/>
    </row>
    <row r="38" spans="1:8" ht="99.75" customHeight="1" x14ac:dyDescent="0.2">
      <c r="A38" s="914" t="s">
        <v>225</v>
      </c>
      <c r="B38" s="914"/>
      <c r="C38" s="914"/>
      <c r="D38" s="602">
        <v>600000</v>
      </c>
      <c r="E38" s="603">
        <v>600000</v>
      </c>
      <c r="F38" s="594">
        <v>600000</v>
      </c>
      <c r="G38" s="183"/>
      <c r="H38" s="183"/>
    </row>
    <row r="39" spans="1:8" ht="13.5" customHeight="1" x14ac:dyDescent="0.2">
      <c r="A39" s="411" t="s">
        <v>37</v>
      </c>
      <c r="B39" s="369"/>
      <c r="C39" s="369"/>
      <c r="D39" s="371">
        <v>5.69</v>
      </c>
      <c r="E39" s="371">
        <v>0</v>
      </c>
      <c r="F39" s="595">
        <v>0</v>
      </c>
      <c r="G39" s="183"/>
      <c r="H39" s="183"/>
    </row>
    <row r="40" spans="1:8" ht="12" customHeight="1" x14ac:dyDescent="0.2">
      <c r="A40" s="411" t="s">
        <v>0</v>
      </c>
      <c r="B40" s="412"/>
      <c r="C40" s="412"/>
      <c r="D40" s="371">
        <v>599994.31000000006</v>
      </c>
      <c r="E40" s="371">
        <v>600000</v>
      </c>
      <c r="F40" s="595">
        <v>600000</v>
      </c>
      <c r="G40" s="183"/>
      <c r="H40" s="183"/>
    </row>
    <row r="41" spans="1:8" ht="32.25" customHeight="1" x14ac:dyDescent="0.2">
      <c r="A41" s="863" t="s">
        <v>164</v>
      </c>
      <c r="B41" s="863"/>
      <c r="C41" s="863"/>
      <c r="D41" s="709">
        <v>100000</v>
      </c>
      <c r="E41" s="372">
        <v>100000</v>
      </c>
      <c r="F41" s="596">
        <v>100000</v>
      </c>
      <c r="G41" s="702"/>
      <c r="H41" s="183"/>
    </row>
    <row r="42" spans="1:8" ht="15.6" customHeight="1" x14ac:dyDescent="0.2">
      <c r="A42" s="397" t="s">
        <v>38</v>
      </c>
      <c r="B42" s="398"/>
      <c r="C42" s="398"/>
      <c r="D42" s="182">
        <v>100000</v>
      </c>
      <c r="E42" s="182">
        <v>100000</v>
      </c>
      <c r="F42" s="609">
        <v>100000</v>
      </c>
    </row>
    <row r="43" spans="1:8" ht="32.25" customHeight="1" x14ac:dyDescent="0.25">
      <c r="A43" s="864" t="s">
        <v>4</v>
      </c>
      <c r="B43" s="864"/>
      <c r="C43" s="864"/>
      <c r="D43" s="361">
        <f>SUM(D38,D41)</f>
        <v>700000</v>
      </c>
      <c r="E43" s="608">
        <f>SUM(E38,E41)</f>
        <v>700000</v>
      </c>
      <c r="F43" s="610">
        <f>SUM(F38,F41)</f>
        <v>700000</v>
      </c>
      <c r="G43" s="183"/>
      <c r="H43" s="183"/>
    </row>
    <row r="44" spans="1:8" ht="20.100000000000001" customHeight="1" x14ac:dyDescent="0.2">
      <c r="A44" s="865"/>
      <c r="B44" s="865"/>
      <c r="C44" s="865"/>
      <c r="D44" s="865"/>
      <c r="E44" s="865"/>
      <c r="F44" s="866"/>
      <c r="G44" s="183"/>
      <c r="H44" s="183"/>
    </row>
    <row r="45" spans="1:8" ht="40.5" customHeight="1" x14ac:dyDescent="0.2">
      <c r="A45" s="867" t="s">
        <v>106</v>
      </c>
      <c r="B45" s="867"/>
      <c r="C45" s="867"/>
      <c r="D45" s="370" t="s">
        <v>89</v>
      </c>
      <c r="E45" s="366" t="s">
        <v>90</v>
      </c>
      <c r="F45" s="370" t="s">
        <v>91</v>
      </c>
      <c r="G45" s="183"/>
      <c r="H45" s="183"/>
    </row>
    <row r="46" spans="1:8" ht="70.5" customHeight="1" x14ac:dyDescent="0.2">
      <c r="A46" s="868" t="s">
        <v>235</v>
      </c>
      <c r="B46" s="869"/>
      <c r="C46" s="869"/>
      <c r="D46" s="362">
        <v>80000</v>
      </c>
      <c r="E46" s="368">
        <v>80000</v>
      </c>
      <c r="F46" s="612">
        <v>80000</v>
      </c>
      <c r="G46" s="183"/>
      <c r="H46" s="183"/>
    </row>
    <row r="47" spans="1:8" ht="13.5" customHeight="1" x14ac:dyDescent="0.2">
      <c r="A47" s="171" t="s">
        <v>5</v>
      </c>
      <c r="B47" s="172"/>
      <c r="C47" s="172"/>
      <c r="D47" s="181">
        <v>80000</v>
      </c>
      <c r="E47" s="181">
        <v>80000</v>
      </c>
      <c r="F47" s="613">
        <v>80000</v>
      </c>
      <c r="G47" s="183"/>
      <c r="H47" s="183"/>
    </row>
    <row r="48" spans="1:8" ht="89.25" customHeight="1" x14ac:dyDescent="0.2">
      <c r="A48" s="859" t="s">
        <v>218</v>
      </c>
      <c r="B48" s="859"/>
      <c r="C48" s="859"/>
      <c r="D48" s="246">
        <v>100000</v>
      </c>
      <c r="E48" s="372">
        <v>100000</v>
      </c>
      <c r="F48" s="596">
        <v>100000</v>
      </c>
      <c r="G48" s="183"/>
      <c r="H48" s="183"/>
    </row>
    <row r="49" spans="1:8" ht="12" customHeight="1" x14ac:dyDescent="0.2">
      <c r="A49" s="171" t="s">
        <v>0</v>
      </c>
      <c r="B49" s="172"/>
      <c r="C49" s="172"/>
      <c r="D49" s="371">
        <v>50000</v>
      </c>
      <c r="E49" s="371">
        <v>0</v>
      </c>
      <c r="F49" s="595">
        <v>0</v>
      </c>
      <c r="G49" s="183"/>
      <c r="H49" s="183"/>
    </row>
    <row r="50" spans="1:8" ht="12.95" customHeight="1" x14ac:dyDescent="0.2">
      <c r="A50" s="175" t="s">
        <v>38</v>
      </c>
      <c r="B50" s="176"/>
      <c r="C50" s="176"/>
      <c r="D50" s="182">
        <v>50000</v>
      </c>
      <c r="E50" s="182">
        <v>100000</v>
      </c>
      <c r="F50" s="614">
        <v>100000</v>
      </c>
      <c r="G50" s="183"/>
      <c r="H50" s="183"/>
    </row>
    <row r="51" spans="1:8" ht="38.1" customHeight="1" x14ac:dyDescent="0.2">
      <c r="A51" s="891" t="s">
        <v>4</v>
      </c>
      <c r="B51" s="891"/>
      <c r="C51" s="891"/>
      <c r="D51" s="364">
        <f>SUM(D46,D48)</f>
        <v>180000</v>
      </c>
      <c r="E51" s="364">
        <f>SUM(E46,E48)</f>
        <v>180000</v>
      </c>
      <c r="F51" s="611">
        <f>SUM(F46,F48)</f>
        <v>180000</v>
      </c>
      <c r="G51" s="183"/>
      <c r="H51" s="183"/>
    </row>
    <row r="52" spans="1:8" ht="20.100000000000001" customHeight="1" x14ac:dyDescent="0.2">
      <c r="A52" s="185"/>
      <c r="B52" s="186"/>
      <c r="C52" s="186"/>
      <c r="D52" s="187"/>
      <c r="E52" s="188"/>
      <c r="F52" s="189"/>
      <c r="G52" s="183"/>
      <c r="H52" s="183"/>
    </row>
    <row r="53" spans="1:8" ht="39.950000000000003" customHeight="1" x14ac:dyDescent="0.2">
      <c r="A53" s="867" t="s">
        <v>107</v>
      </c>
      <c r="B53" s="867"/>
      <c r="C53" s="867"/>
      <c r="D53" s="365" t="s">
        <v>89</v>
      </c>
      <c r="E53" s="366" t="s">
        <v>90</v>
      </c>
      <c r="F53" s="366" t="s">
        <v>91</v>
      </c>
      <c r="G53" s="183"/>
      <c r="H53" s="183"/>
    </row>
    <row r="54" spans="1:8" ht="30.75" customHeight="1" x14ac:dyDescent="0.2">
      <c r="A54" s="860" t="s">
        <v>226</v>
      </c>
      <c r="B54" s="870"/>
      <c r="C54" s="871"/>
      <c r="D54" s="372">
        <v>250000</v>
      </c>
      <c r="E54" s="238">
        <v>250000</v>
      </c>
      <c r="F54" s="238">
        <v>250000</v>
      </c>
      <c r="G54" s="183"/>
      <c r="H54" s="183"/>
    </row>
    <row r="55" spans="1:8" ht="11.45" customHeight="1" x14ac:dyDescent="0.2">
      <c r="A55" s="171" t="s">
        <v>36</v>
      </c>
      <c r="B55" s="172"/>
      <c r="C55" s="172"/>
      <c r="D55" s="373">
        <v>250000</v>
      </c>
      <c r="E55" s="184">
        <v>250000</v>
      </c>
      <c r="F55" s="184">
        <v>250000</v>
      </c>
      <c r="G55" s="183"/>
      <c r="H55" s="183"/>
    </row>
    <row r="56" spans="1:8" ht="30.95" customHeight="1" x14ac:dyDescent="0.2">
      <c r="A56" s="863" t="s">
        <v>165</v>
      </c>
      <c r="B56" s="863"/>
      <c r="C56" s="915"/>
      <c r="D56" s="374">
        <v>300000</v>
      </c>
      <c r="E56" s="238">
        <v>300000</v>
      </c>
      <c r="F56" s="238">
        <v>300000</v>
      </c>
      <c r="G56" s="183"/>
      <c r="H56" s="183"/>
    </row>
    <row r="57" spans="1:8" ht="12.95" customHeight="1" x14ac:dyDescent="0.2">
      <c r="A57" s="171" t="s">
        <v>0</v>
      </c>
      <c r="B57" s="172"/>
      <c r="C57" s="172"/>
      <c r="D57" s="375">
        <v>300000</v>
      </c>
      <c r="E57" s="184">
        <v>300000</v>
      </c>
      <c r="F57" s="184">
        <v>300000</v>
      </c>
    </row>
    <row r="58" spans="1:8" ht="36" customHeight="1" x14ac:dyDescent="0.25">
      <c r="A58" s="864" t="s">
        <v>4</v>
      </c>
      <c r="B58" s="864"/>
      <c r="C58" s="864"/>
      <c r="D58" s="376">
        <f>SUM(D54,D56)</f>
        <v>550000</v>
      </c>
      <c r="E58" s="377">
        <f>SUM(E54,E56)</f>
        <v>550000</v>
      </c>
      <c r="F58" s="377">
        <f>SUM(F54,F56)</f>
        <v>550000</v>
      </c>
    </row>
    <row r="59" spans="1:8" ht="15.6" customHeight="1" x14ac:dyDescent="0.25">
      <c r="A59" s="392"/>
      <c r="B59" s="392"/>
      <c r="C59" s="180"/>
      <c r="D59" s="231"/>
      <c r="E59" s="235"/>
      <c r="F59" s="235"/>
    </row>
    <row r="60" spans="1:8" ht="42" customHeight="1" x14ac:dyDescent="0.2">
      <c r="A60" s="239" t="s">
        <v>108</v>
      </c>
      <c r="B60" s="240"/>
      <c r="C60" s="241"/>
      <c r="D60" s="365" t="s">
        <v>89</v>
      </c>
      <c r="E60" s="366" t="s">
        <v>90</v>
      </c>
      <c r="F60" s="366" t="s">
        <v>91</v>
      </c>
    </row>
    <row r="61" spans="1:8" ht="53.25" customHeight="1" x14ac:dyDescent="0.2">
      <c r="A61" s="916" t="s">
        <v>177</v>
      </c>
      <c r="B61" s="916"/>
      <c r="C61" s="917"/>
      <c r="D61" s="238">
        <v>20000</v>
      </c>
      <c r="E61" s="238">
        <v>20000</v>
      </c>
      <c r="F61" s="238">
        <v>20000</v>
      </c>
      <c r="G61" s="201"/>
      <c r="H61" s="201"/>
    </row>
    <row r="62" spans="1:8" ht="12.6" customHeight="1" x14ac:dyDescent="0.2">
      <c r="A62" s="171" t="s">
        <v>36</v>
      </c>
      <c r="B62" s="172"/>
      <c r="C62" s="172"/>
      <c r="D62" s="181">
        <v>20000</v>
      </c>
      <c r="E62" s="181">
        <v>20000</v>
      </c>
      <c r="F62" s="178">
        <v>20000</v>
      </c>
    </row>
    <row r="63" spans="1:8" ht="31.5" customHeight="1" x14ac:dyDescent="0.25">
      <c r="A63" s="864" t="s">
        <v>4</v>
      </c>
      <c r="B63" s="864"/>
      <c r="C63" s="864"/>
      <c r="D63" s="376">
        <f>SUM(D61)</f>
        <v>20000</v>
      </c>
      <c r="E63" s="377">
        <f>SUM(E61)</f>
        <v>20000</v>
      </c>
      <c r="F63" s="377">
        <f>SUM(F61)</f>
        <v>20000</v>
      </c>
    </row>
    <row r="64" spans="1:8" ht="13.5" customHeight="1" x14ac:dyDescent="0.25">
      <c r="A64" s="393"/>
      <c r="B64" s="393"/>
      <c r="C64" s="393"/>
      <c r="D64" s="231"/>
      <c r="E64" s="235"/>
      <c r="F64" s="235"/>
    </row>
    <row r="65" spans="1:11" ht="44.1" customHeight="1" x14ac:dyDescent="0.2">
      <c r="A65" s="664" t="s">
        <v>109</v>
      </c>
      <c r="B65" s="378"/>
      <c r="C65" s="381"/>
      <c r="D65" s="663" t="s">
        <v>89</v>
      </c>
      <c r="E65" s="366" t="s">
        <v>90</v>
      </c>
      <c r="F65" s="366" t="s">
        <v>91</v>
      </c>
    </row>
    <row r="66" spans="1:11" ht="30" hidden="1" customHeight="1" x14ac:dyDescent="0.2">
      <c r="A66" s="234"/>
      <c r="B66" s="234"/>
      <c r="C66" s="242"/>
      <c r="D66" s="236"/>
      <c r="E66" s="236"/>
      <c r="F66" s="237"/>
      <c r="K66" s="80" t="s">
        <v>84</v>
      </c>
    </row>
    <row r="67" spans="1:11" ht="12.95" hidden="1" customHeight="1" x14ac:dyDescent="0.2">
      <c r="C67" s="233"/>
      <c r="D67" s="236"/>
      <c r="E67" s="236"/>
      <c r="F67" s="237"/>
    </row>
    <row r="68" spans="1:11" ht="101.25" customHeight="1" x14ac:dyDescent="0.2">
      <c r="A68" s="910" t="s">
        <v>227</v>
      </c>
      <c r="B68" s="911"/>
      <c r="C68" s="912"/>
      <c r="D68" s="238">
        <v>100000</v>
      </c>
      <c r="E68" s="238">
        <v>100000</v>
      </c>
      <c r="F68" s="238">
        <v>100000</v>
      </c>
    </row>
    <row r="69" spans="1:11" ht="12.95" customHeight="1" x14ac:dyDescent="0.2">
      <c r="A69" s="195" t="s">
        <v>5</v>
      </c>
      <c r="B69" s="379"/>
      <c r="C69" s="380"/>
      <c r="D69" s="181">
        <v>100000</v>
      </c>
      <c r="E69" s="181">
        <v>100000</v>
      </c>
      <c r="F69" s="181">
        <v>100000</v>
      </c>
    </row>
    <row r="70" spans="1:11" ht="30" customHeight="1" x14ac:dyDescent="0.25">
      <c r="A70" s="864" t="s">
        <v>4</v>
      </c>
      <c r="B70" s="864"/>
      <c r="C70" s="913"/>
      <c r="D70" s="405">
        <f>SUM(D68)</f>
        <v>100000</v>
      </c>
      <c r="E70" s="377">
        <f>SUM(E68)</f>
        <v>100000</v>
      </c>
      <c r="F70" s="377">
        <f>SUM(F68)</f>
        <v>100000</v>
      </c>
    </row>
    <row r="71" spans="1:11" ht="15" customHeight="1" x14ac:dyDescent="0.25">
      <c r="A71" s="413"/>
      <c r="B71" s="413"/>
      <c r="C71" s="383"/>
      <c r="D71" s="414"/>
      <c r="E71" s="235"/>
      <c r="F71" s="235"/>
    </row>
    <row r="72" spans="1:11" ht="42" customHeight="1" x14ac:dyDescent="0.2">
      <c r="A72" s="857" t="s">
        <v>110</v>
      </c>
      <c r="B72" s="857"/>
      <c r="C72" s="858"/>
      <c r="D72" s="382" t="s">
        <v>89</v>
      </c>
      <c r="E72" s="382" t="s">
        <v>90</v>
      </c>
      <c r="F72" s="382" t="s">
        <v>91</v>
      </c>
    </row>
    <row r="73" spans="1:11" ht="30.95" customHeight="1" x14ac:dyDescent="0.2">
      <c r="A73" s="859" t="s">
        <v>222</v>
      </c>
      <c r="B73" s="859"/>
      <c r="C73" s="860"/>
      <c r="D73" s="384">
        <v>2000</v>
      </c>
      <c r="E73" s="82">
        <v>2000</v>
      </c>
      <c r="F73" s="82">
        <v>2000</v>
      </c>
    </row>
    <row r="74" spans="1:11" ht="14.45" customHeight="1" x14ac:dyDescent="0.2">
      <c r="A74" s="385" t="s">
        <v>6</v>
      </c>
      <c r="B74" s="386"/>
      <c r="C74" s="386"/>
      <c r="D74" s="387">
        <v>2000</v>
      </c>
      <c r="E74" s="178">
        <v>2000</v>
      </c>
      <c r="F74" s="178">
        <v>2000</v>
      </c>
    </row>
    <row r="75" spans="1:11" ht="36" customHeight="1" x14ac:dyDescent="0.2">
      <c r="A75" s="907" t="s">
        <v>223</v>
      </c>
      <c r="B75" s="908"/>
      <c r="C75" s="909"/>
      <c r="D75" s="84">
        <v>35000</v>
      </c>
      <c r="E75" s="84">
        <v>35000</v>
      </c>
      <c r="F75" s="84">
        <v>35000</v>
      </c>
    </row>
    <row r="76" spans="1:11" ht="12" customHeight="1" x14ac:dyDescent="0.2">
      <c r="A76" s="394" t="s">
        <v>3</v>
      </c>
      <c r="B76" s="395"/>
      <c r="C76" s="396"/>
      <c r="D76" s="178">
        <v>35000</v>
      </c>
      <c r="E76" s="178">
        <v>35000</v>
      </c>
      <c r="F76" s="178">
        <v>35000</v>
      </c>
    </row>
    <row r="77" spans="1:11" ht="41.1" customHeight="1" x14ac:dyDescent="0.2">
      <c r="A77" s="904" t="s">
        <v>219</v>
      </c>
      <c r="B77" s="905"/>
      <c r="C77" s="906"/>
      <c r="D77" s="388">
        <v>35000</v>
      </c>
      <c r="E77" s="84">
        <v>35000</v>
      </c>
      <c r="F77" s="84">
        <v>35000</v>
      </c>
    </row>
    <row r="78" spans="1:11" ht="11.1" customHeight="1" x14ac:dyDescent="0.2">
      <c r="A78" s="394" t="s">
        <v>0</v>
      </c>
      <c r="B78" s="395"/>
      <c r="C78" s="396"/>
      <c r="D78" s="178">
        <v>35000</v>
      </c>
      <c r="E78" s="178">
        <v>35000</v>
      </c>
      <c r="F78" s="178">
        <v>35000</v>
      </c>
    </row>
    <row r="79" spans="1:11" ht="27.95" customHeight="1" x14ac:dyDescent="0.2">
      <c r="A79" s="854" t="s">
        <v>166</v>
      </c>
      <c r="B79" s="861"/>
      <c r="C79" s="862"/>
      <c r="D79" s="84">
        <v>10000</v>
      </c>
      <c r="E79" s="84">
        <v>10000</v>
      </c>
      <c r="F79" s="84">
        <v>10000</v>
      </c>
    </row>
    <row r="80" spans="1:11" ht="11.45" customHeight="1" x14ac:dyDescent="0.2">
      <c r="A80" s="397" t="s">
        <v>0</v>
      </c>
      <c r="B80" s="398"/>
      <c r="C80" s="398"/>
      <c r="D80" s="389">
        <v>10000</v>
      </c>
      <c r="E80" s="178">
        <v>10000</v>
      </c>
      <c r="F80" s="178">
        <v>10000</v>
      </c>
    </row>
    <row r="81" spans="1:6" ht="33.75" customHeight="1" x14ac:dyDescent="0.25">
      <c r="A81" s="851" t="s">
        <v>4</v>
      </c>
      <c r="B81" s="851"/>
      <c r="C81" s="851"/>
      <c r="D81" s="390">
        <f>SUM(D73,D75,D77,D79)</f>
        <v>82000</v>
      </c>
      <c r="E81" s="391">
        <f>SUM(E73,E75,E77,E79)</f>
        <v>82000</v>
      </c>
      <c r="F81" s="391">
        <f>SUM(F73,F75,F77,F79)</f>
        <v>82000</v>
      </c>
    </row>
    <row r="82" spans="1:6" ht="15.95" customHeight="1" x14ac:dyDescent="0.2">
      <c r="A82" s="192"/>
      <c r="B82" s="96"/>
      <c r="C82" s="97"/>
      <c r="D82" s="193"/>
      <c r="E82" s="194"/>
      <c r="F82" s="194"/>
    </row>
    <row r="83" spans="1:6" ht="42" customHeight="1" x14ac:dyDescent="0.25">
      <c r="A83" s="243" t="s">
        <v>111</v>
      </c>
      <c r="B83" s="244"/>
      <c r="C83" s="245"/>
      <c r="D83" s="399" t="s">
        <v>89</v>
      </c>
      <c r="E83" s="400" t="s">
        <v>90</v>
      </c>
      <c r="F83" s="401" t="s">
        <v>91</v>
      </c>
    </row>
    <row r="84" spans="1:6" ht="28.5" customHeight="1" x14ac:dyDescent="0.2">
      <c r="A84" s="854" t="s">
        <v>35</v>
      </c>
      <c r="B84" s="855"/>
      <c r="C84" s="856"/>
      <c r="D84" s="406">
        <v>100000</v>
      </c>
      <c r="E84" s="407">
        <v>100000</v>
      </c>
      <c r="F84" s="407">
        <v>100000</v>
      </c>
    </row>
    <row r="85" spans="1:6" ht="14.45" customHeight="1" x14ac:dyDescent="0.2">
      <c r="A85" s="408" t="s">
        <v>6</v>
      </c>
      <c r="B85" s="409"/>
      <c r="C85" s="409"/>
      <c r="D85" s="410">
        <v>100000</v>
      </c>
      <c r="E85" s="184">
        <v>100000</v>
      </c>
      <c r="F85" s="184">
        <v>100000</v>
      </c>
    </row>
    <row r="86" spans="1:6" ht="34.5" customHeight="1" x14ac:dyDescent="0.25">
      <c r="A86" s="402" t="s">
        <v>4</v>
      </c>
      <c r="B86" s="403"/>
      <c r="C86" s="403"/>
      <c r="D86" s="404">
        <f>SUM(D84)</f>
        <v>100000</v>
      </c>
      <c r="E86" s="405">
        <f>SUM(E84)</f>
        <v>100000</v>
      </c>
      <c r="F86" s="405">
        <f>SUM(F84)</f>
        <v>100000</v>
      </c>
    </row>
    <row r="87" spans="1:6" ht="20.100000000000001" customHeight="1" x14ac:dyDescent="0.2">
      <c r="A87" s="169"/>
      <c r="B87" s="169"/>
      <c r="C87" s="169"/>
      <c r="D87" s="196"/>
      <c r="E87" s="196"/>
      <c r="F87" s="197"/>
    </row>
    <row r="88" spans="1:6" ht="20.100000000000001" customHeight="1" x14ac:dyDescent="0.25">
      <c r="A88" s="852" t="s">
        <v>241</v>
      </c>
      <c r="B88" s="852"/>
      <c r="C88" s="852"/>
      <c r="D88" s="853"/>
      <c r="E88" s="853"/>
      <c r="F88" s="853"/>
    </row>
    <row r="89" spans="1:6" ht="20.100000000000001" customHeight="1" x14ac:dyDescent="0.2">
      <c r="A89" s="877" t="s">
        <v>11</v>
      </c>
      <c r="B89" s="878"/>
      <c r="C89" s="879"/>
      <c r="D89" s="382" t="s">
        <v>89</v>
      </c>
      <c r="E89" s="382" t="s">
        <v>90</v>
      </c>
      <c r="F89" s="382" t="s">
        <v>91</v>
      </c>
    </row>
    <row r="90" spans="1:6" ht="26.45" customHeight="1" x14ac:dyDescent="0.2">
      <c r="A90" s="885" t="s">
        <v>201</v>
      </c>
      <c r="B90" s="885"/>
      <c r="C90" s="885"/>
      <c r="D90" s="573">
        <f>SUM(D9)</f>
        <v>50000</v>
      </c>
      <c r="E90" s="573">
        <f>SUM(E9)</f>
        <v>50000</v>
      </c>
      <c r="F90" s="573">
        <f>SUM(F9)</f>
        <v>50000</v>
      </c>
    </row>
    <row r="91" spans="1:6" ht="22.5" customHeight="1" x14ac:dyDescent="0.2">
      <c r="A91" s="886" t="s">
        <v>34</v>
      </c>
      <c r="B91" s="886"/>
      <c r="C91" s="886"/>
      <c r="D91" s="573">
        <f>SUM(D21)</f>
        <v>1836000</v>
      </c>
      <c r="E91" s="573">
        <f>SUM(E21)</f>
        <v>1836000</v>
      </c>
      <c r="F91" s="573">
        <f>SUM(F21)</f>
        <v>1836000</v>
      </c>
    </row>
    <row r="92" spans="1:6" ht="20.100000000000001" customHeight="1" x14ac:dyDescent="0.2">
      <c r="A92" s="886" t="s">
        <v>104</v>
      </c>
      <c r="B92" s="886"/>
      <c r="C92" s="886"/>
      <c r="D92" s="573">
        <f>SUM(D35)</f>
        <v>520000</v>
      </c>
      <c r="E92" s="573">
        <f>SUM(E35)</f>
        <v>470000</v>
      </c>
      <c r="F92" s="573">
        <f>SUM(F35)</f>
        <v>470000</v>
      </c>
    </row>
    <row r="93" spans="1:6" ht="20.100000000000001" customHeight="1" x14ac:dyDescent="0.2">
      <c r="A93" s="887" t="s">
        <v>105</v>
      </c>
      <c r="B93" s="887"/>
      <c r="C93" s="887"/>
      <c r="D93" s="573">
        <f>SUM(D43)</f>
        <v>700000</v>
      </c>
      <c r="E93" s="573">
        <f>SUM(E43)</f>
        <v>700000</v>
      </c>
      <c r="F93" s="573">
        <f>SUM(F43)</f>
        <v>700000</v>
      </c>
    </row>
    <row r="94" spans="1:6" ht="24.95" customHeight="1" x14ac:dyDescent="0.2">
      <c r="A94" s="887" t="s">
        <v>106</v>
      </c>
      <c r="B94" s="887"/>
      <c r="C94" s="887"/>
      <c r="D94" s="573">
        <f>SUM(D51)</f>
        <v>180000</v>
      </c>
      <c r="E94" s="573">
        <f>SUM(E51)</f>
        <v>180000</v>
      </c>
      <c r="F94" s="573">
        <f>SUM(F51)</f>
        <v>180000</v>
      </c>
    </row>
    <row r="95" spans="1:6" ht="20.100000000000001" customHeight="1" x14ac:dyDescent="0.2">
      <c r="A95" s="880" t="s">
        <v>107</v>
      </c>
      <c r="B95" s="880"/>
      <c r="C95" s="880"/>
      <c r="D95" s="573">
        <f>SUM(D58)</f>
        <v>550000</v>
      </c>
      <c r="E95" s="573">
        <f>SUM(E58)</f>
        <v>550000</v>
      </c>
      <c r="F95" s="573">
        <f>SUM(F58)</f>
        <v>550000</v>
      </c>
    </row>
    <row r="96" spans="1:6" ht="24.95" customHeight="1" x14ac:dyDescent="0.2">
      <c r="A96" s="621" t="s">
        <v>108</v>
      </c>
      <c r="B96" s="622"/>
      <c r="C96" s="623"/>
      <c r="D96" s="574">
        <f>SUM(D63)</f>
        <v>20000</v>
      </c>
      <c r="E96" s="574">
        <f>SUM(E63)</f>
        <v>20000</v>
      </c>
      <c r="F96" s="574">
        <f>SUM(F63)</f>
        <v>20000</v>
      </c>
    </row>
    <row r="97" spans="1:8" ht="24.95" customHeight="1" x14ac:dyDescent="0.2">
      <c r="A97" s="624" t="s">
        <v>109</v>
      </c>
      <c r="B97" s="625"/>
      <c r="C97" s="626"/>
      <c r="D97" s="617">
        <f>SUM(D70)</f>
        <v>100000</v>
      </c>
      <c r="E97" s="617">
        <f>SUM(E70)</f>
        <v>100000</v>
      </c>
      <c r="F97" s="617">
        <f>SUM(F70)</f>
        <v>100000</v>
      </c>
    </row>
    <row r="98" spans="1:8" ht="24.95" customHeight="1" x14ac:dyDescent="0.2">
      <c r="A98" s="621" t="s">
        <v>110</v>
      </c>
      <c r="B98" s="622"/>
      <c r="C98" s="623"/>
      <c r="D98" s="617">
        <f>SUM(D81)</f>
        <v>82000</v>
      </c>
      <c r="E98" s="617">
        <f>SUM(E81)</f>
        <v>82000</v>
      </c>
      <c r="F98" s="617">
        <f>SUM(F81)</f>
        <v>82000</v>
      </c>
    </row>
    <row r="99" spans="1:8" ht="24.95" customHeight="1" x14ac:dyDescent="0.2">
      <c r="A99" s="624" t="s">
        <v>111</v>
      </c>
      <c r="B99" s="625"/>
      <c r="C99" s="626"/>
      <c r="D99" s="618">
        <f>SUM(D86)</f>
        <v>100000</v>
      </c>
      <c r="E99" s="618">
        <f>SUM(E86)</f>
        <v>100000</v>
      </c>
      <c r="F99" s="618">
        <f>SUM(F86)</f>
        <v>100000</v>
      </c>
    </row>
    <row r="100" spans="1:8" ht="36.75" customHeight="1" x14ac:dyDescent="0.2">
      <c r="A100" s="882" t="s">
        <v>4</v>
      </c>
      <c r="B100" s="883"/>
      <c r="C100" s="883"/>
      <c r="D100" s="619">
        <f>SUM(D90,D91,D92,D93,D94,D95,D96,D97,D98,D99)</f>
        <v>4138000</v>
      </c>
      <c r="E100" s="619">
        <f>SUM(E90,E91,E92,E93,E94,E95,E96,E97,E98,E99)</f>
        <v>4088000</v>
      </c>
      <c r="F100" s="620">
        <f>SUM(F90,F91,F92,F93,F94,F95,F96,F97,F98,F99)</f>
        <v>4088000</v>
      </c>
    </row>
    <row r="101" spans="1:8" ht="20.100000000000001" customHeight="1" x14ac:dyDescent="0.2"/>
    <row r="102" spans="1:8" ht="32.25" customHeight="1" x14ac:dyDescent="0.2">
      <c r="A102" s="882" t="s">
        <v>12</v>
      </c>
      <c r="B102" s="883"/>
      <c r="C102" s="884"/>
      <c r="D102" s="382" t="s">
        <v>89</v>
      </c>
      <c r="E102" s="382" t="s">
        <v>90</v>
      </c>
      <c r="F102" s="382" t="s">
        <v>91</v>
      </c>
    </row>
    <row r="103" spans="1:8" ht="20.100000000000001" customHeight="1" x14ac:dyDescent="0.2">
      <c r="A103" s="575" t="s">
        <v>33</v>
      </c>
      <c r="B103" s="576"/>
      <c r="C103" s="576"/>
      <c r="D103" s="198">
        <f>D14</f>
        <v>0</v>
      </c>
      <c r="E103" s="198">
        <f t="shared" ref="E103:F103" si="0">E14</f>
        <v>50000</v>
      </c>
      <c r="F103" s="198">
        <f t="shared" si="0"/>
        <v>270000</v>
      </c>
    </row>
    <row r="104" spans="1:8" ht="20.100000000000001" customHeight="1" x14ac:dyDescent="0.2">
      <c r="A104" s="575" t="s">
        <v>31</v>
      </c>
      <c r="B104" s="576"/>
      <c r="C104" s="576"/>
      <c r="D104" s="198">
        <f>D13</f>
        <v>87942.27</v>
      </c>
      <c r="E104" s="198">
        <f t="shared" ref="E104:F104" si="1">E13</f>
        <v>208171</v>
      </c>
      <c r="F104" s="198">
        <f t="shared" si="1"/>
        <v>458171</v>
      </c>
    </row>
    <row r="105" spans="1:8" ht="20.100000000000001" customHeight="1" x14ac:dyDescent="0.2">
      <c r="A105" s="875" t="s">
        <v>29</v>
      </c>
      <c r="B105" s="875"/>
      <c r="C105" s="875"/>
      <c r="D105" s="200">
        <f>D15+D39</f>
        <v>165467.61000000002</v>
      </c>
      <c r="E105" s="200">
        <f t="shared" ref="E105:F105" si="2">E15+E39</f>
        <v>280000</v>
      </c>
      <c r="F105" s="200">
        <f t="shared" si="2"/>
        <v>280000</v>
      </c>
    </row>
    <row r="106" spans="1:8" ht="20.100000000000001" customHeight="1" x14ac:dyDescent="0.2">
      <c r="A106" s="876" t="s">
        <v>30</v>
      </c>
      <c r="B106" s="876"/>
      <c r="C106" s="876"/>
      <c r="D106" s="200">
        <f>D8+D16+D27+D30+D32+D34+D40+D47+D49+D55+D57+D62+D69+D74+D76+D78+D80+D85</f>
        <v>3474590.12</v>
      </c>
      <c r="E106" s="200">
        <f t="shared" ref="E106:F106" si="3">E8+E16+E27+E30+E32+E34+E40+E47+E49+E55+E57+E62+E69+E74+E76+E78+E80+E85</f>
        <v>2389829</v>
      </c>
      <c r="F106" s="200">
        <f t="shared" si="3"/>
        <v>1829829</v>
      </c>
    </row>
    <row r="107" spans="1:8" ht="18.95" customHeight="1" x14ac:dyDescent="0.2">
      <c r="A107" s="881" t="s">
        <v>58</v>
      </c>
      <c r="B107" s="881"/>
      <c r="C107" s="881"/>
      <c r="D107" s="200">
        <f>D18+D28+D42+D50</f>
        <v>300000</v>
      </c>
      <c r="E107" s="200">
        <f t="shared" ref="E107:F107" si="4">E18+E28+E42+E50</f>
        <v>1000000</v>
      </c>
      <c r="F107" s="200">
        <f t="shared" si="4"/>
        <v>1000000</v>
      </c>
    </row>
    <row r="108" spans="1:8" ht="17.45" customHeight="1" x14ac:dyDescent="0.2">
      <c r="A108" s="876" t="s">
        <v>14</v>
      </c>
      <c r="B108" s="876"/>
      <c r="C108" s="876"/>
      <c r="D108" s="200">
        <f>D17+D25+D20</f>
        <v>110000</v>
      </c>
      <c r="E108" s="200">
        <f t="shared" ref="E108:F108" si="5">E17+E25+E20</f>
        <v>160000</v>
      </c>
      <c r="F108" s="200">
        <f t="shared" si="5"/>
        <v>250000</v>
      </c>
    </row>
    <row r="109" spans="1:8" ht="28.5" customHeight="1" x14ac:dyDescent="0.2">
      <c r="A109" s="874" t="s">
        <v>4</v>
      </c>
      <c r="B109" s="874"/>
      <c r="C109" s="874"/>
      <c r="D109" s="712">
        <f>SUM(D103:D108)</f>
        <v>4138000</v>
      </c>
      <c r="E109" s="712">
        <f t="shared" ref="E109:F109" si="6">SUM(E103:E108)</f>
        <v>4088000</v>
      </c>
      <c r="F109" s="712">
        <f t="shared" si="6"/>
        <v>4088000</v>
      </c>
    </row>
    <row r="111" spans="1:8" x14ac:dyDescent="0.2">
      <c r="G111" s="183"/>
      <c r="H111" s="183"/>
    </row>
    <row r="112" spans="1:8" x14ac:dyDescent="0.2">
      <c r="A112" s="80" t="s">
        <v>18</v>
      </c>
    </row>
    <row r="114" spans="1:4" x14ac:dyDescent="0.2">
      <c r="A114" s="80" t="s">
        <v>102</v>
      </c>
    </row>
    <row r="117" spans="1:4" x14ac:dyDescent="0.2">
      <c r="D117" s="80" t="s">
        <v>19</v>
      </c>
    </row>
    <row r="119" spans="1:4" x14ac:dyDescent="0.2">
      <c r="D119" s="80" t="s">
        <v>245</v>
      </c>
    </row>
  </sheetData>
  <sheetProtection selectLockedCells="1" selectUnlockedCells="1"/>
  <mergeCells count="56">
    <mergeCell ref="A77:C77"/>
    <mergeCell ref="A75:C75"/>
    <mergeCell ref="A33:C33"/>
    <mergeCell ref="A63:C63"/>
    <mergeCell ref="A68:C68"/>
    <mergeCell ref="A70:C70"/>
    <mergeCell ref="A38:C38"/>
    <mergeCell ref="A58:C58"/>
    <mergeCell ref="A56:C56"/>
    <mergeCell ref="A51:C51"/>
    <mergeCell ref="A48:C48"/>
    <mergeCell ref="A61:C61"/>
    <mergeCell ref="A31:C31"/>
    <mergeCell ref="A5:F5"/>
    <mergeCell ref="A6:C6"/>
    <mergeCell ref="A7:C7"/>
    <mergeCell ref="A9:C9"/>
    <mergeCell ref="A10:F10"/>
    <mergeCell ref="A11:C11"/>
    <mergeCell ref="A12:C12"/>
    <mergeCell ref="A21:C21"/>
    <mergeCell ref="A22:F22"/>
    <mergeCell ref="A23:C23"/>
    <mergeCell ref="A29:C29"/>
    <mergeCell ref="A19:C19"/>
    <mergeCell ref="A26:C26"/>
    <mergeCell ref="A109:C109"/>
    <mergeCell ref="A105:C105"/>
    <mergeCell ref="A108:C108"/>
    <mergeCell ref="A89:C89"/>
    <mergeCell ref="A95:C95"/>
    <mergeCell ref="A106:C106"/>
    <mergeCell ref="A107:C107"/>
    <mergeCell ref="A100:C100"/>
    <mergeCell ref="A102:C102"/>
    <mergeCell ref="A90:C90"/>
    <mergeCell ref="A91:C91"/>
    <mergeCell ref="A92:C92"/>
    <mergeCell ref="A93:C93"/>
    <mergeCell ref="A94:C94"/>
    <mergeCell ref="A1:F4"/>
    <mergeCell ref="A81:C81"/>
    <mergeCell ref="A88:F88"/>
    <mergeCell ref="A84:C84"/>
    <mergeCell ref="A72:C72"/>
    <mergeCell ref="A73:C73"/>
    <mergeCell ref="A79:C79"/>
    <mergeCell ref="A41:C41"/>
    <mergeCell ref="A43:C43"/>
    <mergeCell ref="A44:F44"/>
    <mergeCell ref="A45:C45"/>
    <mergeCell ref="A46:C46"/>
    <mergeCell ref="A53:C53"/>
    <mergeCell ref="A54:C54"/>
    <mergeCell ref="A35:C35"/>
    <mergeCell ref="A24:C24"/>
  </mergeCells>
  <printOptions horizontalCentered="1"/>
  <pageMargins left="0.23622047244094491" right="0.23622047244094491" top="0.35433070866141736" bottom="0.15748031496062992" header="0.51181102362204722" footer="0.51181102362204722"/>
  <pageSetup paperSize="9" scale="90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46"/>
  <sheetViews>
    <sheetView zoomScaleNormal="100" workbookViewId="0">
      <selection activeCell="A3" sqref="A3:G3"/>
    </sheetView>
  </sheetViews>
  <sheetFormatPr defaultColWidth="9.140625" defaultRowHeight="12.75" x14ac:dyDescent="0.2"/>
  <cols>
    <col min="1" max="4" width="15.7109375" style="80" customWidth="1"/>
    <col min="5" max="6" width="18" style="80" customWidth="1"/>
    <col min="7" max="7" width="19.85546875" style="80" customWidth="1"/>
    <col min="8" max="8" width="50.42578125" style="80" customWidth="1"/>
    <col min="9" max="12" width="9.140625" style="80"/>
    <col min="13" max="13" width="32.28515625" style="80" customWidth="1"/>
    <col min="14" max="16" width="26.28515625" style="80" customWidth="1"/>
    <col min="17" max="16384" width="9.140625" style="80"/>
  </cols>
  <sheetData>
    <row r="2" spans="1:9" x14ac:dyDescent="0.2">
      <c r="A2" s="918" t="s">
        <v>40</v>
      </c>
      <c r="B2" s="918"/>
      <c r="C2" s="918"/>
      <c r="D2" s="918"/>
      <c r="E2" s="918"/>
      <c r="F2" s="918"/>
      <c r="G2" s="918"/>
    </row>
    <row r="3" spans="1:9" x14ac:dyDescent="0.2">
      <c r="A3" s="918" t="s">
        <v>248</v>
      </c>
      <c r="B3" s="918"/>
      <c r="C3" s="918"/>
      <c r="D3" s="918"/>
      <c r="E3" s="918"/>
      <c r="F3" s="918"/>
      <c r="G3" s="918"/>
    </row>
    <row r="4" spans="1:9" ht="15" customHeight="1" x14ac:dyDescent="0.2"/>
    <row r="5" spans="1:9" ht="34.5" customHeight="1" x14ac:dyDescent="0.2">
      <c r="A5" s="919" t="s">
        <v>95</v>
      </c>
      <c r="B5" s="920"/>
      <c r="C5" s="920"/>
      <c r="D5" s="920"/>
      <c r="E5" s="920"/>
      <c r="F5" s="920"/>
      <c r="G5" s="921"/>
    </row>
    <row r="6" spans="1:9" ht="30.95" customHeight="1" x14ac:dyDescent="0.2">
      <c r="A6" s="922" t="s">
        <v>168</v>
      </c>
      <c r="B6" s="922"/>
      <c r="C6" s="922"/>
      <c r="D6" s="923"/>
      <c r="E6" s="459" t="s">
        <v>89</v>
      </c>
      <c r="F6" s="459" t="s">
        <v>90</v>
      </c>
      <c r="G6" s="459" t="s">
        <v>91</v>
      </c>
    </row>
    <row r="7" spans="1:9" ht="24" customHeight="1" x14ac:dyDescent="0.25">
      <c r="A7" s="924" t="s">
        <v>62</v>
      </c>
      <c r="B7" s="924"/>
      <c r="C7" s="924"/>
      <c r="D7" s="925"/>
      <c r="E7" s="461">
        <v>150000</v>
      </c>
      <c r="F7" s="461">
        <v>100000</v>
      </c>
      <c r="G7" s="461">
        <v>100000</v>
      </c>
    </row>
    <row r="8" spans="1:9" ht="11.1" customHeight="1" x14ac:dyDescent="0.2">
      <c r="A8" s="171" t="s">
        <v>39</v>
      </c>
      <c r="B8" s="172"/>
      <c r="C8" s="172"/>
      <c r="D8" s="172"/>
      <c r="E8" s="73">
        <v>150000</v>
      </c>
      <c r="F8" s="73">
        <v>100000</v>
      </c>
      <c r="G8" s="73">
        <v>100000</v>
      </c>
    </row>
    <row r="9" spans="1:9" ht="24.6" customHeight="1" x14ac:dyDescent="0.25">
      <c r="A9" s="460" t="s">
        <v>192</v>
      </c>
      <c r="B9" s="462"/>
      <c r="C9" s="462"/>
      <c r="D9" s="462"/>
      <c r="E9" s="461">
        <v>180000</v>
      </c>
      <c r="F9" s="461">
        <v>0</v>
      </c>
      <c r="G9" s="461">
        <v>0</v>
      </c>
      <c r="H9" s="204"/>
      <c r="I9" s="204"/>
    </row>
    <row r="10" spans="1:9" ht="14.25" customHeight="1" x14ac:dyDescent="0.25">
      <c r="A10" s="262" t="s">
        <v>39</v>
      </c>
      <c r="B10" s="462"/>
      <c r="C10" s="462"/>
      <c r="D10" s="462"/>
      <c r="E10" s="73">
        <v>40000</v>
      </c>
      <c r="F10" s="73">
        <v>0</v>
      </c>
      <c r="G10" s="73">
        <v>0</v>
      </c>
      <c r="H10" s="204"/>
      <c r="I10" s="204"/>
    </row>
    <row r="11" spans="1:9" ht="11.25" customHeight="1" x14ac:dyDescent="0.2">
      <c r="A11" s="714" t="s">
        <v>239</v>
      </c>
      <c r="B11" s="172"/>
      <c r="C11" s="172"/>
      <c r="D11" s="172"/>
      <c r="E11" s="73">
        <v>140000</v>
      </c>
      <c r="F11" s="73">
        <v>0</v>
      </c>
      <c r="G11" s="73">
        <v>0</v>
      </c>
      <c r="H11" s="204"/>
      <c r="I11" s="204"/>
    </row>
    <row r="12" spans="1:9" ht="23.45" customHeight="1" x14ac:dyDescent="0.25">
      <c r="A12" s="713" t="s">
        <v>80</v>
      </c>
      <c r="B12" s="463"/>
      <c r="C12" s="463"/>
      <c r="D12" s="463"/>
      <c r="E12" s="727">
        <v>200000</v>
      </c>
      <c r="F12" s="727">
        <v>300000</v>
      </c>
      <c r="G12" s="461">
        <v>0</v>
      </c>
      <c r="H12" s="204"/>
      <c r="I12" s="204"/>
    </row>
    <row r="13" spans="1:9" ht="11.25" customHeight="1" x14ac:dyDescent="0.2">
      <c r="A13" s="262" t="s">
        <v>206</v>
      </c>
      <c r="B13" s="615"/>
      <c r="C13" s="615"/>
      <c r="D13" s="615"/>
      <c r="E13" s="728">
        <v>200000</v>
      </c>
      <c r="F13" s="728">
        <v>100000</v>
      </c>
      <c r="G13" s="73">
        <v>0</v>
      </c>
      <c r="H13" s="204"/>
      <c r="I13" s="204"/>
    </row>
    <row r="14" spans="1:9" ht="11.25" customHeight="1" x14ac:dyDescent="0.2">
      <c r="A14" s="206" t="s">
        <v>70</v>
      </c>
      <c r="B14" s="96"/>
      <c r="C14" s="96"/>
      <c r="D14" s="97"/>
      <c r="E14" s="728">
        <v>0</v>
      </c>
      <c r="F14" s="728">
        <v>200000</v>
      </c>
      <c r="G14" s="73">
        <v>0</v>
      </c>
      <c r="H14" s="204"/>
      <c r="I14" s="204"/>
    </row>
    <row r="15" spans="1:9" ht="22.5" customHeight="1" x14ac:dyDescent="0.25">
      <c r="A15" s="464" t="s">
        <v>173</v>
      </c>
      <c r="B15" s="616"/>
      <c r="C15" s="616"/>
      <c r="D15" s="616"/>
      <c r="E15" s="729">
        <v>1400000</v>
      </c>
      <c r="F15" s="729">
        <v>1000000</v>
      </c>
      <c r="G15" s="465">
        <v>0</v>
      </c>
      <c r="H15" s="204"/>
      <c r="I15" s="204"/>
    </row>
    <row r="16" spans="1:9" ht="11.45" customHeight="1" x14ac:dyDescent="0.2">
      <c r="A16" s="227" t="s">
        <v>56</v>
      </c>
      <c r="B16" s="207"/>
      <c r="C16" s="207"/>
      <c r="D16" s="228"/>
      <c r="E16" s="730">
        <v>1000000</v>
      </c>
      <c r="F16" s="730">
        <v>512697.97</v>
      </c>
      <c r="G16" s="651">
        <v>0</v>
      </c>
      <c r="H16" s="723"/>
      <c r="I16" s="204"/>
    </row>
    <row r="17" spans="1:9" ht="11.25" customHeight="1" x14ac:dyDescent="0.2">
      <c r="A17" s="232" t="s">
        <v>66</v>
      </c>
      <c r="B17" s="719"/>
      <c r="C17" s="719"/>
      <c r="D17" s="720"/>
      <c r="E17" s="651">
        <v>100000</v>
      </c>
      <c r="F17" s="651">
        <v>0</v>
      </c>
      <c r="G17" s="651">
        <v>0</v>
      </c>
      <c r="H17" s="204"/>
      <c r="I17" s="204"/>
    </row>
    <row r="18" spans="1:9" x14ac:dyDescent="0.2">
      <c r="A18" s="718" t="s">
        <v>239</v>
      </c>
      <c r="B18" s="234"/>
      <c r="C18" s="234"/>
      <c r="D18" s="717"/>
      <c r="E18" s="651">
        <v>300000</v>
      </c>
      <c r="F18" s="651">
        <v>487302.03</v>
      </c>
      <c r="G18" s="651">
        <v>0</v>
      </c>
    </row>
    <row r="19" spans="1:9" ht="23.25" customHeight="1" x14ac:dyDescent="0.25">
      <c r="A19" s="713" t="s">
        <v>174</v>
      </c>
      <c r="B19" s="715"/>
      <c r="C19" s="715"/>
      <c r="D19" s="716"/>
      <c r="E19" s="467">
        <v>0</v>
      </c>
      <c r="F19" s="721">
        <v>400000</v>
      </c>
      <c r="G19" s="722">
        <v>0</v>
      </c>
      <c r="H19" s="653"/>
      <c r="I19" s="204"/>
    </row>
    <row r="20" spans="1:9" ht="11.25" customHeight="1" x14ac:dyDescent="0.2">
      <c r="A20" s="262" t="s">
        <v>239</v>
      </c>
      <c r="B20" s="263"/>
      <c r="C20" s="263"/>
      <c r="D20" s="264"/>
      <c r="E20" s="76">
        <v>0</v>
      </c>
      <c r="F20" s="657">
        <v>100000</v>
      </c>
      <c r="G20" s="261">
        <v>0</v>
      </c>
      <c r="H20" s="598"/>
      <c r="I20" s="204"/>
    </row>
    <row r="21" spans="1:9" ht="11.25" customHeight="1" x14ac:dyDescent="0.2">
      <c r="A21" s="206" t="s">
        <v>94</v>
      </c>
      <c r="B21" s="265"/>
      <c r="C21" s="265"/>
      <c r="D21" s="266"/>
      <c r="E21" s="76">
        <v>0</v>
      </c>
      <c r="F21" s="109">
        <v>300000</v>
      </c>
      <c r="G21" s="261">
        <v>0</v>
      </c>
      <c r="H21" s="598"/>
      <c r="I21" s="204"/>
    </row>
    <row r="22" spans="1:9" ht="27.6" customHeight="1" x14ac:dyDescent="0.25">
      <c r="A22" s="460" t="s">
        <v>175</v>
      </c>
      <c r="B22" s="462"/>
      <c r="C22" s="462"/>
      <c r="D22" s="466"/>
      <c r="E22" s="469">
        <v>20000</v>
      </c>
      <c r="F22" s="652">
        <v>350000</v>
      </c>
      <c r="G22" s="658">
        <v>0</v>
      </c>
      <c r="H22" s="654"/>
      <c r="I22" s="204"/>
    </row>
    <row r="23" spans="1:9" ht="11.25" customHeight="1" x14ac:dyDescent="0.2">
      <c r="A23" s="171" t="s">
        <v>93</v>
      </c>
      <c r="B23" s="172"/>
      <c r="C23" s="172"/>
      <c r="D23" s="267"/>
      <c r="E23" s="284">
        <v>0</v>
      </c>
      <c r="F23" s="173">
        <v>250000</v>
      </c>
      <c r="G23" s="659">
        <v>0</v>
      </c>
      <c r="H23" s="655"/>
      <c r="I23" s="204"/>
    </row>
    <row r="24" spans="1:9" ht="11.25" customHeight="1" x14ac:dyDescent="0.2">
      <c r="A24" s="262" t="s">
        <v>92</v>
      </c>
      <c r="B24" s="263"/>
      <c r="C24" s="263"/>
      <c r="D24" s="264"/>
      <c r="E24" s="285">
        <v>20000</v>
      </c>
      <c r="F24" s="656">
        <v>100000</v>
      </c>
      <c r="G24" s="660">
        <v>0</v>
      </c>
      <c r="H24" s="655"/>
      <c r="I24" s="204"/>
    </row>
    <row r="25" spans="1:9" ht="24" customHeight="1" x14ac:dyDescent="0.25">
      <c r="A25" s="470" t="s">
        <v>176</v>
      </c>
      <c r="B25" s="471"/>
      <c r="C25" s="471"/>
      <c r="D25" s="472"/>
      <c r="E25" s="473">
        <v>90000</v>
      </c>
      <c r="F25" s="461">
        <v>0</v>
      </c>
      <c r="G25" s="461">
        <v>0</v>
      </c>
      <c r="H25" s="204"/>
      <c r="I25" s="204"/>
    </row>
    <row r="26" spans="1:9" ht="11.25" customHeight="1" x14ac:dyDescent="0.2">
      <c r="A26" s="232" t="s">
        <v>39</v>
      </c>
      <c r="B26" s="265"/>
      <c r="C26" s="265"/>
      <c r="D26" s="265"/>
      <c r="E26" s="73">
        <v>45000</v>
      </c>
      <c r="F26" s="73">
        <v>0</v>
      </c>
      <c r="G26" s="73">
        <v>0</v>
      </c>
      <c r="H26" s="204"/>
      <c r="I26" s="204"/>
    </row>
    <row r="27" spans="1:9" ht="11.25" customHeight="1" x14ac:dyDescent="0.2">
      <c r="A27" s="718" t="s">
        <v>239</v>
      </c>
      <c r="B27" s="265"/>
      <c r="C27" s="265"/>
      <c r="D27" s="266"/>
      <c r="E27" s="229">
        <v>45000</v>
      </c>
      <c r="F27" s="73">
        <v>0</v>
      </c>
      <c r="G27" s="73">
        <v>0</v>
      </c>
      <c r="H27" s="204"/>
      <c r="I27" s="204"/>
    </row>
    <row r="28" spans="1:9" ht="25.5" customHeight="1" x14ac:dyDescent="0.25">
      <c r="A28" s="474" t="s">
        <v>81</v>
      </c>
      <c r="B28" s="471"/>
      <c r="C28" s="471"/>
      <c r="D28" s="471"/>
      <c r="E28" s="468">
        <v>100000</v>
      </c>
      <c r="F28" s="468">
        <v>0</v>
      </c>
      <c r="G28" s="461">
        <v>0</v>
      </c>
    </row>
    <row r="29" spans="1:9" ht="12.6" customHeight="1" x14ac:dyDescent="0.2">
      <c r="A29" s="232" t="s">
        <v>56</v>
      </c>
      <c r="B29" s="265"/>
      <c r="C29" s="265"/>
      <c r="D29" s="265"/>
      <c r="E29" s="81">
        <v>100000</v>
      </c>
      <c r="F29" s="81">
        <v>0</v>
      </c>
      <c r="G29" s="73">
        <v>0</v>
      </c>
    </row>
    <row r="30" spans="1:9" ht="24" customHeight="1" x14ac:dyDescent="0.25">
      <c r="A30" s="428" t="s">
        <v>4</v>
      </c>
      <c r="B30" s="429"/>
      <c r="C30" s="429"/>
      <c r="D30" s="429"/>
      <c r="E30" s="430">
        <f>SUM(E7,E9,E12,E15,E19,E22,E25,E28)</f>
        <v>2140000</v>
      </c>
      <c r="F30" s="430">
        <f>SUM(F7,F9,F12,F15,F19,F22,F25,F28)</f>
        <v>2150000</v>
      </c>
      <c r="G30" s="430">
        <f>SUM(G7,G9,G12,G15,G19,G22,G25,G28)</f>
        <v>100000</v>
      </c>
    </row>
    <row r="31" spans="1:9" ht="16.5" customHeight="1" x14ac:dyDescent="0.2">
      <c r="A31" s="209"/>
      <c r="B31" s="210"/>
      <c r="C31" s="210"/>
      <c r="D31" s="211"/>
      <c r="E31" s="212"/>
      <c r="F31" s="212"/>
      <c r="G31" s="360"/>
    </row>
    <row r="32" spans="1:9" ht="28.5" customHeight="1" x14ac:dyDescent="0.2">
      <c r="A32" s="431" t="s">
        <v>12</v>
      </c>
      <c r="B32" s="432"/>
      <c r="C32" s="432"/>
      <c r="D32" s="433"/>
      <c r="E32" s="427" t="s">
        <v>89</v>
      </c>
      <c r="F32" s="439" t="s">
        <v>90</v>
      </c>
      <c r="G32" s="434" t="s">
        <v>91</v>
      </c>
    </row>
    <row r="33" spans="1:7" ht="15.75" customHeight="1" x14ac:dyDescent="0.2">
      <c r="A33" s="213" t="s">
        <v>31</v>
      </c>
      <c r="B33" s="210"/>
      <c r="C33" s="210"/>
      <c r="D33" s="211"/>
      <c r="E33" s="214">
        <f>E8+E10+E17+E26</f>
        <v>335000</v>
      </c>
      <c r="F33" s="214">
        <f>F8+F10+F17+F26</f>
        <v>100000</v>
      </c>
      <c r="G33" s="440">
        <f>G8+G10+G17+G26</f>
        <v>100000</v>
      </c>
    </row>
    <row r="34" spans="1:7" x14ac:dyDescent="0.2">
      <c r="A34" s="213" t="s">
        <v>33</v>
      </c>
      <c r="B34" s="210"/>
      <c r="C34" s="210"/>
      <c r="D34" s="211"/>
      <c r="E34" s="214">
        <f>E24</f>
        <v>20000</v>
      </c>
      <c r="F34" s="214">
        <f>F24</f>
        <v>100000</v>
      </c>
      <c r="G34" s="440">
        <f>G24</f>
        <v>0</v>
      </c>
    </row>
    <row r="35" spans="1:7" x14ac:dyDescent="0.2">
      <c r="A35" s="213" t="s">
        <v>21</v>
      </c>
      <c r="B35" s="210"/>
      <c r="C35" s="210"/>
      <c r="D35" s="211"/>
      <c r="E35" s="200">
        <v>0</v>
      </c>
      <c r="F35" s="214">
        <f>0</f>
        <v>0</v>
      </c>
      <c r="G35" s="440">
        <v>0</v>
      </c>
    </row>
    <row r="36" spans="1:7" x14ac:dyDescent="0.2">
      <c r="A36" s="213" t="s">
        <v>32</v>
      </c>
      <c r="B36" s="205"/>
      <c r="C36" s="205"/>
      <c r="D36" s="216"/>
      <c r="E36" s="214">
        <f>E29+E23+E21+E16+E13</f>
        <v>1300000</v>
      </c>
      <c r="F36" s="214">
        <f>F29+F23+F21+F16+F13</f>
        <v>1162697.97</v>
      </c>
      <c r="G36" s="440">
        <f>G29+G23+G21+G16+G13</f>
        <v>0</v>
      </c>
    </row>
    <row r="37" spans="1:7" x14ac:dyDescent="0.2">
      <c r="A37" s="217" t="s">
        <v>16</v>
      </c>
      <c r="B37" s="218"/>
      <c r="C37" s="218"/>
      <c r="D37" s="218"/>
      <c r="E37" s="214">
        <f>E27+E20+E18+E14+E11</f>
        <v>485000</v>
      </c>
      <c r="F37" s="214">
        <f>F27+F20+F18+F14+F11</f>
        <v>787302.03</v>
      </c>
      <c r="G37" s="440">
        <f>G27+G20+G18+G14+G11</f>
        <v>0</v>
      </c>
    </row>
    <row r="38" spans="1:7" ht="30.75" customHeight="1" x14ac:dyDescent="0.2">
      <c r="A38" s="435" t="s">
        <v>4</v>
      </c>
      <c r="B38" s="436"/>
      <c r="C38" s="436"/>
      <c r="D38" s="437"/>
      <c r="E38" s="438">
        <f>SUM(E33:E37)</f>
        <v>2140000</v>
      </c>
      <c r="F38" s="438">
        <f t="shared" ref="F38:G38" si="0">SUM(F33:F37)</f>
        <v>2150000</v>
      </c>
      <c r="G38" s="438">
        <f t="shared" si="0"/>
        <v>100000</v>
      </c>
    </row>
    <row r="39" spans="1:7" x14ac:dyDescent="0.2">
      <c r="A39" s="219"/>
      <c r="B39" s="203"/>
      <c r="C39" s="203"/>
      <c r="D39" s="203"/>
    </row>
    <row r="40" spans="1:7" x14ac:dyDescent="0.2">
      <c r="A40" s="203" t="s">
        <v>18</v>
      </c>
      <c r="B40" s="203"/>
      <c r="C40" s="203"/>
      <c r="D40" s="203"/>
    </row>
    <row r="41" spans="1:7" x14ac:dyDescent="0.2">
      <c r="A41" s="219"/>
    </row>
    <row r="42" spans="1:7" x14ac:dyDescent="0.2">
      <c r="A42" s="203" t="s">
        <v>96</v>
      </c>
      <c r="E42" s="203"/>
      <c r="F42" s="203"/>
      <c r="G42" s="203"/>
    </row>
    <row r="43" spans="1:7" x14ac:dyDescent="0.2">
      <c r="A43" s="203"/>
    </row>
    <row r="44" spans="1:7" x14ac:dyDescent="0.2">
      <c r="E44" s="80" t="s">
        <v>19</v>
      </c>
    </row>
    <row r="46" spans="1:7" x14ac:dyDescent="0.2">
      <c r="E46" s="80" t="s">
        <v>245</v>
      </c>
    </row>
  </sheetData>
  <sheetProtection selectLockedCells="1" selectUnlockedCells="1"/>
  <mergeCells count="5">
    <mergeCell ref="A2:G2"/>
    <mergeCell ref="A3:G3"/>
    <mergeCell ref="A5:G5"/>
    <mergeCell ref="A6:D6"/>
    <mergeCell ref="A7:D7"/>
  </mergeCells>
  <printOptions horizontalCentered="1"/>
  <pageMargins left="0.35433070866141736" right="0.39370078740157483" top="0.39370078740157483" bottom="0.39370078740157483" header="0.51181102362204722" footer="0.51181102362204722"/>
  <pageSetup paperSize="9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3"/>
  <sheetViews>
    <sheetView topLeftCell="A12" zoomScaleNormal="100" workbookViewId="0">
      <selection activeCell="H40" sqref="H40"/>
    </sheetView>
  </sheetViews>
  <sheetFormatPr defaultColWidth="9.140625" defaultRowHeight="12.75" x14ac:dyDescent="0.2"/>
  <cols>
    <col min="1" max="3" width="15.7109375" style="1" customWidth="1"/>
    <col min="4" max="4" width="21.7109375" style="1" customWidth="1"/>
    <col min="5" max="6" width="16.7109375" style="1" customWidth="1"/>
    <col min="7" max="7" width="18.7109375" style="1" customWidth="1"/>
    <col min="8" max="8" width="43" style="1" customWidth="1"/>
    <col min="9" max="9" width="44.5703125" style="1" customWidth="1"/>
    <col min="10" max="11" width="9.140625" style="1"/>
    <col min="12" max="12" width="39.85546875" style="1" customWidth="1"/>
    <col min="13" max="15" width="17.42578125" style="1" customWidth="1"/>
    <col min="16" max="16384" width="9.140625" style="1"/>
  </cols>
  <sheetData>
    <row r="1" spans="1:8" ht="6" customHeight="1" x14ac:dyDescent="0.2"/>
    <row r="2" spans="1:8" ht="6" customHeight="1" x14ac:dyDescent="0.2"/>
    <row r="3" spans="1:8" x14ac:dyDescent="0.2">
      <c r="A3" s="1" t="s">
        <v>63</v>
      </c>
    </row>
    <row r="4" spans="1:8" ht="14.25" customHeight="1" x14ac:dyDescent="0.2">
      <c r="A4" s="1" t="s">
        <v>249</v>
      </c>
    </row>
    <row r="5" spans="1:8" ht="17.25" customHeight="1" x14ac:dyDescent="0.2"/>
    <row r="6" spans="1:8" ht="6.75" customHeight="1" x14ac:dyDescent="0.2"/>
    <row r="7" spans="1:8" ht="35.25" customHeight="1" thickBot="1" x14ac:dyDescent="0.25">
      <c r="A7" s="929" t="s">
        <v>97</v>
      </c>
      <c r="B7" s="930"/>
      <c r="C7" s="930"/>
      <c r="D7" s="930"/>
      <c r="E7" s="930"/>
      <c r="F7" s="930"/>
      <c r="G7" s="931"/>
    </row>
    <row r="8" spans="1:8" ht="33.75" customHeight="1" x14ac:dyDescent="0.2">
      <c r="A8" s="932" t="s">
        <v>45</v>
      </c>
      <c r="B8" s="933"/>
      <c r="C8" s="933"/>
      <c r="D8" s="933"/>
      <c r="E8" s="251" t="s">
        <v>89</v>
      </c>
      <c r="F8" s="415" t="s">
        <v>90</v>
      </c>
      <c r="G8" s="416" t="s">
        <v>91</v>
      </c>
    </row>
    <row r="9" spans="1:8" ht="27.75" customHeight="1" x14ac:dyDescent="0.25">
      <c r="A9" s="927" t="s">
        <v>44</v>
      </c>
      <c r="B9" s="928"/>
      <c r="C9" s="928"/>
      <c r="D9" s="928"/>
      <c r="E9" s="60">
        <v>30000</v>
      </c>
      <c r="F9" s="60">
        <v>30000</v>
      </c>
      <c r="G9" s="36">
        <v>30000</v>
      </c>
      <c r="H9" s="67"/>
    </row>
    <row r="10" spans="1:8" ht="11.25" customHeight="1" x14ac:dyDescent="0.2">
      <c r="A10" s="273" t="s">
        <v>43</v>
      </c>
      <c r="B10" s="64"/>
      <c r="C10" s="64"/>
      <c r="D10" s="65"/>
      <c r="E10" s="61">
        <v>0</v>
      </c>
      <c r="F10" s="61">
        <v>20000</v>
      </c>
      <c r="G10" s="34">
        <v>20000</v>
      </c>
    </row>
    <row r="11" spans="1:8" ht="11.25" customHeight="1" x14ac:dyDescent="0.2">
      <c r="A11" s="273" t="s">
        <v>42</v>
      </c>
      <c r="B11" s="64"/>
      <c r="C11" s="64"/>
      <c r="D11" s="65"/>
      <c r="E11" s="61">
        <v>30000</v>
      </c>
      <c r="F11" s="61">
        <v>10000</v>
      </c>
      <c r="G11" s="34">
        <v>10000</v>
      </c>
    </row>
    <row r="12" spans="1:8" ht="27" customHeight="1" x14ac:dyDescent="0.25">
      <c r="A12" s="274" t="s">
        <v>115</v>
      </c>
      <c r="B12" s="247"/>
      <c r="C12" s="247"/>
      <c r="D12" s="248"/>
      <c r="E12" s="306">
        <v>100000</v>
      </c>
      <c r="F12" s="306">
        <v>0</v>
      </c>
      <c r="G12" s="308">
        <v>0</v>
      </c>
    </row>
    <row r="13" spans="1:8" ht="12" customHeight="1" x14ac:dyDescent="0.2">
      <c r="A13" s="275" t="s">
        <v>43</v>
      </c>
      <c r="B13" s="249"/>
      <c r="C13" s="249"/>
      <c r="D13" s="249"/>
      <c r="E13" s="309">
        <v>20000</v>
      </c>
      <c r="F13" s="10">
        <v>0</v>
      </c>
      <c r="G13" s="310">
        <v>0</v>
      </c>
    </row>
    <row r="14" spans="1:8" ht="12" customHeight="1" x14ac:dyDescent="0.2">
      <c r="A14" s="66" t="s">
        <v>6</v>
      </c>
      <c r="B14" s="43"/>
      <c r="C14" s="43"/>
      <c r="D14" s="305"/>
      <c r="E14" s="303">
        <v>80000</v>
      </c>
      <c r="F14" s="307">
        <v>0</v>
      </c>
      <c r="G14" s="304">
        <v>0</v>
      </c>
    </row>
    <row r="15" spans="1:8" ht="28.5" customHeight="1" x14ac:dyDescent="0.25">
      <c r="A15" s="11" t="s">
        <v>41</v>
      </c>
      <c r="B15" s="12"/>
      <c r="C15" s="12"/>
      <c r="D15" s="19"/>
      <c r="E15" s="40">
        <v>450000</v>
      </c>
      <c r="F15" s="40">
        <v>0</v>
      </c>
      <c r="G15" s="13">
        <v>0</v>
      </c>
    </row>
    <row r="16" spans="1:8" ht="12.75" customHeight="1" x14ac:dyDescent="0.2">
      <c r="A16" s="66" t="s">
        <v>6</v>
      </c>
      <c r="B16" s="68"/>
      <c r="C16" s="68"/>
      <c r="D16" s="69"/>
      <c r="E16" s="63">
        <v>450000</v>
      </c>
      <c r="F16" s="63">
        <v>0</v>
      </c>
      <c r="G16" s="4">
        <v>0</v>
      </c>
    </row>
    <row r="17" spans="1:7" ht="35.450000000000003" customHeight="1" x14ac:dyDescent="0.25">
      <c r="A17" s="417" t="s">
        <v>4</v>
      </c>
      <c r="B17" s="418"/>
      <c r="C17" s="419"/>
      <c r="D17" s="419"/>
      <c r="E17" s="420">
        <f>SUM(E9,E12,E15)</f>
        <v>580000</v>
      </c>
      <c r="F17" s="420">
        <f>SUM(F9,F12,F15)</f>
        <v>30000</v>
      </c>
      <c r="G17" s="420">
        <f>SUM(G9,G12,G15)</f>
        <v>30000</v>
      </c>
    </row>
    <row r="18" spans="1:7" s="5" customFormat="1" ht="15.75" customHeight="1" x14ac:dyDescent="0.2">
      <c r="A18" s="277"/>
      <c r="B18" s="70"/>
      <c r="C18" s="278"/>
      <c r="D18" s="278"/>
      <c r="E18" s="279"/>
      <c r="F18" s="279"/>
      <c r="G18" s="71"/>
    </row>
    <row r="19" spans="1:7" ht="31.5" customHeight="1" x14ac:dyDescent="0.25">
      <c r="A19" s="934" t="s">
        <v>12</v>
      </c>
      <c r="B19" s="935"/>
      <c r="C19" s="935"/>
      <c r="D19" s="936"/>
      <c r="E19" s="415" t="s">
        <v>89</v>
      </c>
      <c r="F19" s="415" t="s">
        <v>90</v>
      </c>
      <c r="G19" s="415" t="s">
        <v>91</v>
      </c>
    </row>
    <row r="20" spans="1:7" ht="13.5" customHeight="1" x14ac:dyDescent="0.2">
      <c r="A20" s="280" t="s">
        <v>31</v>
      </c>
      <c r="B20" s="210"/>
      <c r="C20" s="210"/>
      <c r="D20" s="211"/>
      <c r="E20" s="198">
        <v>0</v>
      </c>
      <c r="F20" s="198">
        <v>0</v>
      </c>
      <c r="G20" s="199">
        <v>0</v>
      </c>
    </row>
    <row r="21" spans="1:7" ht="14.25" customHeight="1" x14ac:dyDescent="0.2">
      <c r="A21" s="280" t="s">
        <v>33</v>
      </c>
      <c r="B21" s="210"/>
      <c r="C21" s="210"/>
      <c r="D21" s="211"/>
      <c r="E21" s="214">
        <f>E11</f>
        <v>30000</v>
      </c>
      <c r="F21" s="214">
        <f>F11</f>
        <v>10000</v>
      </c>
      <c r="G21" s="281">
        <f>G11</f>
        <v>10000</v>
      </c>
    </row>
    <row r="22" spans="1:7" ht="13.5" customHeight="1" x14ac:dyDescent="0.2">
      <c r="A22" s="280" t="s">
        <v>59</v>
      </c>
      <c r="B22" s="210"/>
      <c r="C22" s="210"/>
      <c r="D22" s="211"/>
      <c r="E22" s="214">
        <f>E10+E13</f>
        <v>20000</v>
      </c>
      <c r="F22" s="214">
        <f t="shared" ref="F22:G22" si="0">F10+F13</f>
        <v>20000</v>
      </c>
      <c r="G22" s="724">
        <f t="shared" si="0"/>
        <v>20000</v>
      </c>
    </row>
    <row r="23" spans="1:7" ht="12.75" customHeight="1" x14ac:dyDescent="0.2">
      <c r="A23" s="280" t="s">
        <v>30</v>
      </c>
      <c r="B23" s="210"/>
      <c r="C23" s="210"/>
      <c r="D23" s="210"/>
      <c r="E23" s="215">
        <f>E16+E14</f>
        <v>530000</v>
      </c>
      <c r="F23" s="215">
        <f>F16+F14</f>
        <v>0</v>
      </c>
      <c r="G23" s="215">
        <f>G16+G14</f>
        <v>0</v>
      </c>
    </row>
    <row r="24" spans="1:7" ht="30.75" customHeight="1" x14ac:dyDescent="0.25">
      <c r="A24" s="937" t="s">
        <v>4</v>
      </c>
      <c r="B24" s="938"/>
      <c r="C24" s="938"/>
      <c r="D24" s="938"/>
      <c r="E24" s="421">
        <f>SUM(E20:E23)</f>
        <v>580000</v>
      </c>
      <c r="F24" s="421">
        <f t="shared" ref="F24:G24" si="1">SUM(F20:F23)</f>
        <v>30000</v>
      </c>
      <c r="G24" s="421">
        <f t="shared" si="1"/>
        <v>30000</v>
      </c>
    </row>
    <row r="25" spans="1:7" ht="7.5" customHeight="1" x14ac:dyDescent="0.2">
      <c r="A25" s="926"/>
      <c r="B25" s="926"/>
      <c r="C25" s="926"/>
      <c r="D25" s="926"/>
      <c r="E25" s="59"/>
      <c r="F25" s="59"/>
      <c r="G25" s="59"/>
    </row>
    <row r="26" spans="1:7" x14ac:dyDescent="0.2">
      <c r="A26" s="926"/>
      <c r="B26" s="926"/>
      <c r="C26" s="926"/>
      <c r="D26" s="926"/>
    </row>
    <row r="27" spans="1:7" x14ac:dyDescent="0.2">
      <c r="A27" s="1" t="s">
        <v>18</v>
      </c>
    </row>
    <row r="28" spans="1:7" ht="7.5" customHeight="1" x14ac:dyDescent="0.2"/>
    <row r="29" spans="1:7" x14ac:dyDescent="0.2">
      <c r="A29" s="1" t="s">
        <v>113</v>
      </c>
    </row>
    <row r="31" spans="1:7" x14ac:dyDescent="0.2">
      <c r="E31" s="1" t="s">
        <v>19</v>
      </c>
    </row>
    <row r="33" spans="5:5" x14ac:dyDescent="0.2">
      <c r="E33" s="1" t="s">
        <v>245</v>
      </c>
    </row>
  </sheetData>
  <sheetProtection selectLockedCells="1" selectUnlockedCells="1"/>
  <mergeCells count="7">
    <mergeCell ref="A26:D26"/>
    <mergeCell ref="A9:D9"/>
    <mergeCell ref="A7:G7"/>
    <mergeCell ref="A8:D8"/>
    <mergeCell ref="A19:D19"/>
    <mergeCell ref="A24:D24"/>
    <mergeCell ref="A25:D25"/>
  </mergeCells>
  <printOptions horizontalCentered="1"/>
  <pageMargins left="0.35433070866141736" right="0.39370078740157483" top="0.39370078740157483" bottom="0.39370078740157483" header="0.51181102362204722" footer="0.51181102362204722"/>
  <pageSetup paperSize="9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33"/>
  <sheetViews>
    <sheetView tabSelected="1" topLeftCell="A10" zoomScale="90" zoomScaleNormal="90" workbookViewId="0">
      <selection activeCell="A3" sqref="A3"/>
    </sheetView>
  </sheetViews>
  <sheetFormatPr defaultColWidth="9.140625" defaultRowHeight="12.75" x14ac:dyDescent="0.2"/>
  <cols>
    <col min="1" max="4" width="15.7109375" style="80" customWidth="1"/>
    <col min="5" max="5" width="16.85546875" style="80" customWidth="1"/>
    <col min="6" max="6" width="17" style="80" customWidth="1"/>
    <col min="7" max="7" width="17.85546875" style="80" customWidth="1"/>
    <col min="8" max="11" width="9.140625" style="80"/>
    <col min="12" max="12" width="48.7109375" style="80" customWidth="1"/>
    <col min="13" max="15" width="22" style="80" customWidth="1"/>
    <col min="16" max="16384" width="9.140625" style="80"/>
  </cols>
  <sheetData>
    <row r="2" spans="1:7" x14ac:dyDescent="0.2">
      <c r="A2" s="80" t="s">
        <v>50</v>
      </c>
    </row>
    <row r="3" spans="1:7" x14ac:dyDescent="0.2">
      <c r="A3" s="80" t="s">
        <v>250</v>
      </c>
    </row>
    <row r="4" spans="1:7" ht="9" customHeight="1" x14ac:dyDescent="0.2">
      <c r="A4" s="918"/>
      <c r="B4" s="918"/>
      <c r="C4" s="918"/>
      <c r="D4" s="918"/>
      <c r="E4" s="918"/>
      <c r="F4" s="918"/>
      <c r="G4" s="918"/>
    </row>
    <row r="5" spans="1:7" ht="41.45" customHeight="1" thickBot="1" x14ac:dyDescent="0.25">
      <c r="A5" s="942" t="s">
        <v>112</v>
      </c>
      <c r="B5" s="943"/>
      <c r="C5" s="943"/>
      <c r="D5" s="943"/>
      <c r="E5" s="943"/>
      <c r="F5" s="943"/>
      <c r="G5" s="944"/>
    </row>
    <row r="6" spans="1:7" ht="35.1" customHeight="1" x14ac:dyDescent="0.2">
      <c r="A6" s="939" t="s">
        <v>167</v>
      </c>
      <c r="B6" s="940"/>
      <c r="C6" s="940"/>
      <c r="D6" s="941"/>
      <c r="E6" s="254" t="s">
        <v>89</v>
      </c>
      <c r="F6" s="422" t="s">
        <v>90</v>
      </c>
      <c r="G6" s="423" t="s">
        <v>91</v>
      </c>
    </row>
    <row r="7" spans="1:7" ht="30.95" customHeight="1" x14ac:dyDescent="0.25">
      <c r="A7" s="948" t="s">
        <v>49</v>
      </c>
      <c r="B7" s="949"/>
      <c r="C7" s="949"/>
      <c r="D7" s="950"/>
      <c r="E7" s="79">
        <v>20000</v>
      </c>
      <c r="F7" s="79">
        <v>500000</v>
      </c>
      <c r="G7" s="79">
        <v>0</v>
      </c>
    </row>
    <row r="8" spans="1:7" ht="12.75" customHeight="1" x14ac:dyDescent="0.25">
      <c r="A8" s="725" t="s">
        <v>240</v>
      </c>
      <c r="B8" s="283"/>
      <c r="C8" s="180"/>
      <c r="D8" s="180"/>
      <c r="E8" s="81">
        <v>0</v>
      </c>
      <c r="F8" s="81">
        <v>500000</v>
      </c>
      <c r="G8" s="81">
        <v>0</v>
      </c>
    </row>
    <row r="9" spans="1:7" ht="14.1" customHeight="1" x14ac:dyDescent="0.2">
      <c r="A9" s="726" t="s">
        <v>66</v>
      </c>
      <c r="B9" s="205"/>
      <c r="C9" s="205"/>
      <c r="D9" s="205"/>
      <c r="E9" s="81">
        <v>20000</v>
      </c>
      <c r="F9" s="81">
        <v>0</v>
      </c>
      <c r="G9" s="81">
        <v>0</v>
      </c>
    </row>
    <row r="10" spans="1:7" ht="29.25" customHeight="1" x14ac:dyDescent="0.25">
      <c r="A10" s="282" t="s">
        <v>48</v>
      </c>
      <c r="B10" s="180"/>
      <c r="C10" s="180"/>
      <c r="D10" s="220"/>
      <c r="E10" s="190">
        <v>15000</v>
      </c>
      <c r="F10" s="190">
        <v>15000</v>
      </c>
      <c r="G10" s="221">
        <v>15000</v>
      </c>
    </row>
    <row r="11" spans="1:7" ht="14.1" customHeight="1" x14ac:dyDescent="0.2">
      <c r="A11" s="283" t="s">
        <v>87</v>
      </c>
      <c r="B11" s="205"/>
      <c r="C11" s="205"/>
      <c r="D11" s="216"/>
      <c r="E11" s="109">
        <v>15000</v>
      </c>
      <c r="F11" s="109">
        <v>15000</v>
      </c>
      <c r="G11" s="77">
        <v>15000</v>
      </c>
    </row>
    <row r="12" spans="1:7" ht="28.5" customHeight="1" x14ac:dyDescent="0.25">
      <c r="A12" s="282" t="s">
        <v>47</v>
      </c>
      <c r="B12" s="180"/>
      <c r="C12" s="180"/>
      <c r="D12" s="220"/>
      <c r="E12" s="222">
        <v>200000</v>
      </c>
      <c r="F12" s="222">
        <v>170000</v>
      </c>
      <c r="G12" s="648">
        <v>160000</v>
      </c>
    </row>
    <row r="13" spans="1:7" ht="13.5" customHeight="1" x14ac:dyDescent="0.2">
      <c r="A13" s="283" t="s">
        <v>88</v>
      </c>
      <c r="B13" s="205"/>
      <c r="C13" s="205"/>
      <c r="D13" s="216"/>
      <c r="E13" s="109">
        <v>200000</v>
      </c>
      <c r="F13" s="109">
        <v>170000</v>
      </c>
      <c r="G13" s="77">
        <v>160000</v>
      </c>
    </row>
    <row r="14" spans="1:7" ht="28.5" customHeight="1" x14ac:dyDescent="0.25">
      <c r="A14" s="223" t="s">
        <v>51</v>
      </c>
      <c r="B14" s="208"/>
      <c r="C14" s="208"/>
      <c r="D14" s="224"/>
      <c r="E14" s="225">
        <v>100000</v>
      </c>
      <c r="F14" s="225">
        <v>40000</v>
      </c>
      <c r="G14" s="226">
        <v>40000</v>
      </c>
    </row>
    <row r="15" spans="1:7" ht="13.5" customHeight="1" x14ac:dyDescent="0.2">
      <c r="A15" s="227" t="s">
        <v>46</v>
      </c>
      <c r="B15" s="207"/>
      <c r="C15" s="207"/>
      <c r="D15" s="228"/>
      <c r="E15" s="229">
        <v>40000</v>
      </c>
      <c r="F15" s="229">
        <v>40000</v>
      </c>
      <c r="G15" s="73">
        <v>40000</v>
      </c>
    </row>
    <row r="16" spans="1:7" ht="13.5" customHeight="1" x14ac:dyDescent="0.2">
      <c r="A16" s="227" t="s">
        <v>55</v>
      </c>
      <c r="B16" s="207"/>
      <c r="C16" s="207"/>
      <c r="D16" s="228"/>
      <c r="E16" s="73">
        <v>60000</v>
      </c>
      <c r="F16" s="73">
        <v>0</v>
      </c>
      <c r="G16" s="73">
        <v>0</v>
      </c>
    </row>
    <row r="17" spans="1:7" ht="26.25" customHeight="1" x14ac:dyDescent="0.25">
      <c r="A17" s="223" t="s">
        <v>207</v>
      </c>
      <c r="B17" s="208"/>
      <c r="C17" s="208"/>
      <c r="D17" s="268"/>
      <c r="E17" s="72">
        <v>62250</v>
      </c>
      <c r="F17" s="72">
        <v>81250</v>
      </c>
      <c r="G17" s="72">
        <v>36500</v>
      </c>
    </row>
    <row r="18" spans="1:7" ht="13.5" customHeight="1" x14ac:dyDescent="0.2">
      <c r="A18" s="227" t="s">
        <v>55</v>
      </c>
      <c r="B18" s="207"/>
      <c r="C18" s="207"/>
      <c r="D18" s="228"/>
      <c r="E18" s="73">
        <v>62250</v>
      </c>
      <c r="F18" s="73">
        <v>81250</v>
      </c>
      <c r="G18" s="73">
        <v>36500</v>
      </c>
    </row>
    <row r="19" spans="1:7" ht="35.450000000000003" customHeight="1" x14ac:dyDescent="0.25">
      <c r="A19" s="957" t="s">
        <v>4</v>
      </c>
      <c r="B19" s="958"/>
      <c r="C19" s="958"/>
      <c r="D19" s="959"/>
      <c r="E19" s="424">
        <f>SUM(E7,E10,E12,E14,E17)</f>
        <v>397250</v>
      </c>
      <c r="F19" s="425">
        <f>SUM(F7,F10,F12,F14,F17)</f>
        <v>806250</v>
      </c>
      <c r="G19" s="426">
        <f>SUM(G7,G10,G12,G14,G17)</f>
        <v>251500</v>
      </c>
    </row>
    <row r="20" spans="1:7" ht="24.95" customHeight="1" x14ac:dyDescent="0.2">
      <c r="A20" s="951"/>
      <c r="B20" s="952"/>
      <c r="C20" s="952"/>
      <c r="D20" s="952"/>
      <c r="E20" s="952"/>
      <c r="F20" s="952"/>
      <c r="G20" s="953"/>
    </row>
    <row r="21" spans="1:7" ht="33.6" customHeight="1" x14ac:dyDescent="0.2">
      <c r="A21" s="954" t="s">
        <v>12</v>
      </c>
      <c r="B21" s="955"/>
      <c r="C21" s="955"/>
      <c r="D21" s="956"/>
      <c r="E21" s="254" t="s">
        <v>89</v>
      </c>
      <c r="F21" s="422" t="s">
        <v>90</v>
      </c>
      <c r="G21" s="423" t="s">
        <v>91</v>
      </c>
    </row>
    <row r="22" spans="1:7" ht="16.5" customHeight="1" x14ac:dyDescent="0.2">
      <c r="A22" s="280" t="s">
        <v>31</v>
      </c>
      <c r="B22" s="210"/>
      <c r="C22" s="210"/>
      <c r="D22" s="210"/>
      <c r="E22" s="215">
        <f>E9+E11+E13+E15</f>
        <v>275000</v>
      </c>
      <c r="F22" s="215">
        <f t="shared" ref="F22:G22" si="0">F9+F11+F13+F15</f>
        <v>225000</v>
      </c>
      <c r="G22" s="215">
        <f t="shared" si="0"/>
        <v>215000</v>
      </c>
    </row>
    <row r="23" spans="1:7" ht="16.5" customHeight="1" x14ac:dyDescent="0.2">
      <c r="A23" s="280" t="s">
        <v>16</v>
      </c>
      <c r="B23" s="210"/>
      <c r="C23" s="210"/>
      <c r="D23" s="210"/>
      <c r="E23" s="215">
        <f>E8</f>
        <v>0</v>
      </c>
      <c r="F23" s="215">
        <f t="shared" ref="F23:G23" si="1">F8</f>
        <v>500000</v>
      </c>
      <c r="G23" s="215">
        <f t="shared" si="1"/>
        <v>0</v>
      </c>
    </row>
    <row r="24" spans="1:7" ht="15" customHeight="1" x14ac:dyDescent="0.2">
      <c r="A24" s="280" t="s">
        <v>21</v>
      </c>
      <c r="B24" s="210"/>
      <c r="C24" s="210"/>
      <c r="D24" s="210"/>
      <c r="E24" s="215">
        <f>E16+E18</f>
        <v>122250</v>
      </c>
      <c r="F24" s="215">
        <f t="shared" ref="F24:G24" si="2">F16+F18</f>
        <v>81250</v>
      </c>
      <c r="G24" s="215">
        <f t="shared" si="2"/>
        <v>36500</v>
      </c>
    </row>
    <row r="25" spans="1:7" ht="36.6" customHeight="1" x14ac:dyDescent="0.25">
      <c r="A25" s="945" t="s">
        <v>4</v>
      </c>
      <c r="B25" s="946"/>
      <c r="C25" s="946"/>
      <c r="D25" s="947"/>
      <c r="E25" s="424">
        <f>SUM(E22:E24)</f>
        <v>397250</v>
      </c>
      <c r="F25" s="424">
        <f t="shared" ref="F25:G25" si="3">SUM(F22:F24)</f>
        <v>806250</v>
      </c>
      <c r="G25" s="424">
        <f t="shared" si="3"/>
        <v>251500</v>
      </c>
    </row>
    <row r="26" spans="1:7" ht="19.5" customHeight="1" x14ac:dyDescent="0.2">
      <c r="A26" s="169"/>
      <c r="B26" s="169"/>
      <c r="C26" s="169"/>
      <c r="D26" s="169"/>
      <c r="E26" s="193"/>
      <c r="F26" s="193"/>
      <c r="G26" s="193"/>
    </row>
    <row r="27" spans="1:7" ht="22.5" customHeight="1" x14ac:dyDescent="0.2">
      <c r="A27" s="80" t="s">
        <v>18</v>
      </c>
    </row>
    <row r="28" spans="1:7" ht="15" customHeight="1" x14ac:dyDescent="0.2"/>
    <row r="29" spans="1:7" ht="31.5" customHeight="1" x14ac:dyDescent="0.2">
      <c r="A29" s="846" t="s">
        <v>243</v>
      </c>
      <c r="B29" s="846"/>
      <c r="C29" s="846"/>
      <c r="D29" s="846"/>
      <c r="E29" s="846"/>
      <c r="F29" s="846"/>
      <c r="G29" s="846"/>
    </row>
    <row r="31" spans="1:7" x14ac:dyDescent="0.2">
      <c r="E31" s="80" t="s">
        <v>19</v>
      </c>
    </row>
    <row r="32" spans="1:7" ht="11.25" customHeight="1" x14ac:dyDescent="0.2"/>
    <row r="33" spans="5:5" x14ac:dyDescent="0.2">
      <c r="E33" s="80" t="s">
        <v>245</v>
      </c>
    </row>
  </sheetData>
  <sheetProtection selectLockedCells="1" selectUnlockedCells="1"/>
  <mergeCells count="9">
    <mergeCell ref="A29:G29"/>
    <mergeCell ref="A4:G4"/>
    <mergeCell ref="A6:D6"/>
    <mergeCell ref="A5:G5"/>
    <mergeCell ref="A25:D25"/>
    <mergeCell ref="A7:D7"/>
    <mergeCell ref="A20:G20"/>
    <mergeCell ref="A21:D21"/>
    <mergeCell ref="A19:D19"/>
  </mergeCells>
  <printOptions horizontalCentered="1"/>
  <pageMargins left="0.15748031496062992" right="0.19685039370078741" top="0.39370078740157483" bottom="0.39370078740157483" header="0.51181102362204722" footer="0.51181102362204722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6</vt:i4>
      </vt:variant>
      <vt:variant>
        <vt:lpstr>Imenovani rasponi</vt:lpstr>
      </vt:variant>
      <vt:variant>
        <vt:i4>6</vt:i4>
      </vt:variant>
    </vt:vector>
  </HeadingPairs>
  <TitlesOfParts>
    <vt:vector size="12" baseType="lpstr">
      <vt:lpstr>GRAĐENJE</vt:lpstr>
      <vt:lpstr>KAPITALNI</vt:lpstr>
      <vt:lpstr>ODRŽAVANJE</vt:lpstr>
      <vt:lpstr>SANACIJA ADAPTACIJA</vt:lpstr>
      <vt:lpstr>SPOMENICKA BASTINA</vt:lpstr>
      <vt:lpstr>ZBRINAVANJE OTPADA</vt:lpstr>
      <vt:lpstr>GRAĐENJE!Podrucje_ispisa</vt:lpstr>
      <vt:lpstr>KAPITALNI!Podrucje_ispisa</vt:lpstr>
      <vt:lpstr>ODRŽAVANJE!Podrucje_ispisa</vt:lpstr>
      <vt:lpstr>'SANACIJA ADAPTACIJA'!Podrucje_ispisa</vt:lpstr>
      <vt:lpstr>'SPOMENICKA BASTINA'!Podrucje_ispisa</vt:lpstr>
      <vt:lpstr>'ZBRINAVANJE OTPADA'!Podrucje_ispisa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Tonči Batinić</cp:lastModifiedBy>
  <cp:lastPrinted>2024-12-06T13:48:20Z</cp:lastPrinted>
  <dcterms:created xsi:type="dcterms:W3CDTF">2021-09-10T10:31:43Z</dcterms:created>
  <dcterms:modified xsi:type="dcterms:W3CDTF">2024-12-19T10:00:28Z</dcterms:modified>
</cp:coreProperties>
</file>