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makarskahr-my.sharepoint.com/personal/lara_rivankovic_makarska_hr/Documents/Radna površina/gradsko vijeće 2024/gradsko vijeće 2024/22. sjednica/9 - rebalans/"/>
    </mc:Choice>
  </mc:AlternateContent>
  <xr:revisionPtr revIDLastSave="7" documentId="8_{60E0CC62-5682-4EA1-BFBE-FCC54682014D}" xr6:coauthVersionLast="47" xr6:coauthVersionMax="47" xr10:uidLastSave="{218D40AB-B7C3-4588-BAD8-5F6DBC510B75}"/>
  <bookViews>
    <workbookView xWindow="-120" yWindow="-120" windowWidth="29040" windowHeight="15840" tabRatio="500" firstSheet="1" activeTab="5" xr2:uid="{00000000-000D-0000-FFFF-FFFF00000000}"/>
  </bookViews>
  <sheets>
    <sheet name="GRAĐENJE" sheetId="1" r:id="rId1"/>
    <sheet name="KAPITALNI" sheetId="4" r:id="rId2"/>
    <sheet name="ODRŽAVANJE" sheetId="5" r:id="rId3"/>
    <sheet name="SANACIJA ADAPTACIJA" sheetId="6" r:id="rId4"/>
    <sheet name="SPOMENICKA BASTINA" sheetId="7" r:id="rId5"/>
    <sheet name="ZBRINAVANJE OTPADA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G19" i="8"/>
  <c r="H18" i="8"/>
  <c r="H19" i="8" s="1"/>
  <c r="F24" i="7"/>
  <c r="G24" i="7"/>
  <c r="H24" i="7"/>
  <c r="H21" i="7"/>
  <c r="H22" i="7"/>
  <c r="H23" i="7"/>
  <c r="H20" i="7"/>
  <c r="G17" i="7"/>
  <c r="F42" i="6"/>
  <c r="G42" i="6"/>
  <c r="H42" i="6"/>
  <c r="H38" i="6"/>
  <c r="H39" i="6"/>
  <c r="H40" i="6"/>
  <c r="H41" i="6"/>
  <c r="H37" i="6"/>
  <c r="E103" i="5"/>
  <c r="F103" i="5"/>
  <c r="G103" i="5"/>
  <c r="G98" i="5"/>
  <c r="G99" i="5"/>
  <c r="G100" i="5"/>
  <c r="G101" i="5"/>
  <c r="G102" i="5"/>
  <c r="G97" i="5"/>
  <c r="E89" i="5"/>
  <c r="E87" i="5"/>
  <c r="G70" i="4"/>
  <c r="F70" i="4"/>
  <c r="H63" i="4"/>
  <c r="H70" i="4" s="1"/>
  <c r="H64" i="4"/>
  <c r="H65" i="4"/>
  <c r="H66" i="4"/>
  <c r="H67" i="4"/>
  <c r="H68" i="4"/>
  <c r="H69" i="4"/>
  <c r="H61" i="4"/>
  <c r="H62" i="4"/>
  <c r="G58" i="4"/>
  <c r="F57" i="4"/>
  <c r="G57" i="4"/>
  <c r="G56" i="4"/>
  <c r="G52" i="4"/>
  <c r="F52" i="4"/>
  <c r="H121" i="1"/>
  <c r="G121" i="1"/>
  <c r="F121" i="1"/>
  <c r="H119" i="1"/>
  <c r="H120" i="1"/>
  <c r="H118" i="1"/>
  <c r="H117" i="1"/>
  <c r="H116" i="1"/>
  <c r="F106" i="1"/>
  <c r="G106" i="1"/>
  <c r="F74" i="1"/>
  <c r="F107" i="1" s="1"/>
  <c r="F37" i="1"/>
  <c r="F105" i="1" s="1"/>
  <c r="G28" i="5"/>
  <c r="G27" i="5"/>
  <c r="F15" i="8"/>
  <c r="F17" i="7"/>
  <c r="H10" i="7"/>
  <c r="H11" i="7"/>
  <c r="H9" i="7"/>
  <c r="F34" i="6"/>
  <c r="E83" i="5"/>
  <c r="E93" i="5" s="1"/>
  <c r="E78" i="5"/>
  <c r="E92" i="5" s="1"/>
  <c r="E64" i="5"/>
  <c r="E91" i="5" s="1"/>
  <c r="E54" i="5"/>
  <c r="E90" i="5" s="1"/>
  <c r="E49" i="5"/>
  <c r="E23" i="5"/>
  <c r="E88" i="5" s="1"/>
  <c r="E12" i="5"/>
  <c r="H36" i="4"/>
  <c r="H34" i="4"/>
  <c r="H52" i="4" s="1"/>
  <c r="H57" i="4" s="1"/>
  <c r="H23" i="4"/>
  <c r="H56" i="4" s="1"/>
  <c r="H58" i="4" s="1"/>
  <c r="F23" i="4"/>
  <c r="F56" i="4" s="1"/>
  <c r="F58" i="4" s="1"/>
  <c r="F101" i="1"/>
  <c r="F112" i="1" s="1"/>
  <c r="F96" i="1"/>
  <c r="F111" i="1" s="1"/>
  <c r="F89" i="1"/>
  <c r="F110" i="1" s="1"/>
  <c r="F84" i="1"/>
  <c r="F109" i="1" s="1"/>
  <c r="F79" i="1"/>
  <c r="F108" i="1" s="1"/>
  <c r="H67" i="1"/>
  <c r="H66" i="1"/>
  <c r="H53" i="1"/>
  <c r="H52" i="1"/>
  <c r="H51" i="1"/>
  <c r="H42" i="1"/>
  <c r="H106" i="1" s="1"/>
  <c r="H41" i="1"/>
  <c r="H40" i="1"/>
  <c r="H23" i="1"/>
  <c r="E94" i="5" l="1"/>
  <c r="F113" i="1"/>
  <c r="G74" i="1"/>
  <c r="G107" i="1" s="1"/>
  <c r="E74" i="1"/>
  <c r="H34" i="6"/>
  <c r="G34" i="6"/>
  <c r="E34" i="6"/>
  <c r="G83" i="5"/>
  <c r="G93" i="5" s="1"/>
  <c r="F83" i="5"/>
  <c r="F93" i="5" s="1"/>
  <c r="E52" i="4"/>
  <c r="E23" i="4"/>
  <c r="H79" i="1"/>
  <c r="H108" i="1" s="1"/>
  <c r="G39" i="1"/>
  <c r="H74" i="1" l="1"/>
  <c r="H107" i="1" s="1"/>
  <c r="D103" i="5"/>
  <c r="H17" i="7" l="1"/>
  <c r="E17" i="7"/>
  <c r="G78" i="5" l="1"/>
  <c r="G92" i="5" s="1"/>
  <c r="F78" i="5"/>
  <c r="F92" i="5" s="1"/>
  <c r="D78" i="5"/>
  <c r="E56" i="4"/>
  <c r="H84" i="1"/>
  <c r="H109" i="1" s="1"/>
  <c r="E84" i="1"/>
  <c r="H37" i="1"/>
  <c r="H105" i="1" s="1"/>
  <c r="G37" i="1"/>
  <c r="G105" i="1" s="1"/>
  <c r="E37" i="1"/>
  <c r="E57" i="4"/>
  <c r="F54" i="5" l="1"/>
  <c r="F90" i="5" s="1"/>
  <c r="G54" i="5"/>
  <c r="G90" i="5" s="1"/>
  <c r="D54" i="5"/>
  <c r="D90" i="5" s="1"/>
  <c r="E70" i="4"/>
  <c r="E58" i="4"/>
  <c r="G101" i="1"/>
  <c r="G112" i="1" s="1"/>
  <c r="H101" i="1"/>
  <c r="H112" i="1" s="1"/>
  <c r="E101" i="1"/>
  <c r="E112" i="1" s="1"/>
  <c r="G89" i="1"/>
  <c r="G110" i="1" s="1"/>
  <c r="H89" i="1"/>
  <c r="H110" i="1" s="1"/>
  <c r="H113" i="1" s="1"/>
  <c r="E89" i="1"/>
  <c r="E110" i="1" s="1"/>
  <c r="G84" i="1"/>
  <c r="G109" i="1" s="1"/>
  <c r="E109" i="1"/>
  <c r="G79" i="1"/>
  <c r="G108" i="1" s="1"/>
  <c r="E79" i="1"/>
  <c r="E108" i="1" s="1"/>
  <c r="E121" i="1"/>
  <c r="H96" i="1"/>
  <c r="H111" i="1" s="1"/>
  <c r="G96" i="1"/>
  <c r="G111" i="1" s="1"/>
  <c r="E96" i="1"/>
  <c r="E111" i="1" s="1"/>
  <c r="E107" i="1"/>
  <c r="E42" i="1"/>
  <c r="E106" i="1" s="1"/>
  <c r="H39" i="1"/>
  <c r="E105" i="1"/>
  <c r="E42" i="6"/>
  <c r="E19" i="8"/>
  <c r="E24" i="7"/>
  <c r="G113" i="1" l="1"/>
  <c r="E113" i="1"/>
  <c r="E15" i="8"/>
  <c r="D92" i="5"/>
  <c r="D64" i="5"/>
  <c r="D91" i="5" s="1"/>
  <c r="F23" i="5"/>
  <c r="F88" i="5" s="1"/>
  <c r="G23" i="5"/>
  <c r="G88" i="5" s="1"/>
  <c r="D23" i="5"/>
  <c r="D88" i="5" s="1"/>
  <c r="F12" i="5"/>
  <c r="F87" i="5" s="1"/>
  <c r="F49" i="5"/>
  <c r="F89" i="5" s="1"/>
  <c r="F64" i="5"/>
  <c r="F91" i="5" s="1"/>
  <c r="G12" i="5"/>
  <c r="G87" i="5" s="1"/>
  <c r="G94" i="5" s="1"/>
  <c r="G49" i="5"/>
  <c r="G89" i="5" s="1"/>
  <c r="G64" i="5"/>
  <c r="G91" i="5" s="1"/>
  <c r="D12" i="5"/>
  <c r="D87" i="5" s="1"/>
  <c r="D49" i="5"/>
  <c r="D89" i="5" s="1"/>
  <c r="D83" i="5"/>
  <c r="D93" i="5" s="1"/>
  <c r="G15" i="8"/>
  <c r="H15" i="8"/>
  <c r="F94" i="5" l="1"/>
  <c r="D94" i="5"/>
</calcChain>
</file>

<file path=xl/sharedStrings.xml><?xml version="1.0" encoding="utf-8"?>
<sst xmlns="http://schemas.openxmlformats.org/spreadsheetml/2006/main" count="475" uniqueCount="210">
  <si>
    <t>I. JAVNE POVRŠINE</t>
  </si>
  <si>
    <t xml:space="preserve">     Izvor financiranja: komunalni doprinos</t>
  </si>
  <si>
    <t xml:space="preserve">      Izvor financiranja: komunalni doprinos</t>
  </si>
  <si>
    <t xml:space="preserve">    Izvor financiranja: koncesije i koncesijska odobrenja</t>
  </si>
  <si>
    <t xml:space="preserve">  Izvor financiranja: komunalni doprinos</t>
  </si>
  <si>
    <t xml:space="preserve">    Izvor financiranja: komunalni doprinos</t>
  </si>
  <si>
    <t>UKUPNO</t>
  </si>
  <si>
    <t>II. OTKUP ZEMLJIŠTA ZA NERAZVRSTANE CESTE</t>
  </si>
  <si>
    <t>1. Zemljište za nerazvrstane ceste</t>
  </si>
  <si>
    <t>III.   NERAZVRSTANE CESTE</t>
  </si>
  <si>
    <t xml:space="preserve"> Izvor financiranja: komunalni doprinos</t>
  </si>
  <si>
    <t xml:space="preserve">   Izvor financiranja: komunalni doprinos</t>
  </si>
  <si>
    <t xml:space="preserve">  Izvor financiranja: naknade za zadržavanje nezakonito izgrađene zgrade u prostoru </t>
  </si>
  <si>
    <t>Izvor financiranja: komunalni doprinos</t>
  </si>
  <si>
    <t>IV. GROBLJA</t>
  </si>
  <si>
    <t>V. JAVNA RASVJETA</t>
  </si>
  <si>
    <t>1. Temeljenje, kabliranje i postavljanje novih rasvjetnih tijela</t>
  </si>
  <si>
    <t>VI. OPSKRBA PITKOM VODOM</t>
  </si>
  <si>
    <t>1.Izgradnja vodoopskrbnog sustava na području Grada Makarske</t>
  </si>
  <si>
    <t xml:space="preserve">    Izvor financiranja: prihodi od naknada za vodoopskrbu i odvodnju </t>
  </si>
  <si>
    <t>VII. ODVODNJA I PROČIŠĆAVANJE OTPADNIH VODA</t>
  </si>
  <si>
    <t>1. Izgradnja kanalizacijskog sustava na području Grada</t>
  </si>
  <si>
    <t xml:space="preserve">     Izvor financiranja: prihodi od naknada za vodoopskrbu i odvodnju</t>
  </si>
  <si>
    <t>2. Izgradnja oborinskog sustava na području Grada</t>
  </si>
  <si>
    <t xml:space="preserve">   Izvor financiranja: komunlani doprinos</t>
  </si>
  <si>
    <t>REKAPITULACIJA</t>
  </si>
  <si>
    <t>III. NERAZVRSTANE CESTE</t>
  </si>
  <si>
    <t>IZVORI FINANCIRANJA</t>
  </si>
  <si>
    <t>Prihodi od naknada za vodoopskrbu i odvodnju</t>
  </si>
  <si>
    <t>Prihodi od koncesija i koncesijskih odobrenja</t>
  </si>
  <si>
    <t>Prihodi od naknade za nezakonito izgrađene zgrade</t>
  </si>
  <si>
    <t>Prihodi od prodaje nefinancijske imovine</t>
  </si>
  <si>
    <t>Prihodi od komunalne naknade</t>
  </si>
  <si>
    <t>ZAVRŠNE ODREDBE</t>
  </si>
  <si>
    <t>Na temelju članka 67. Zakona o komunalnom gospodarstvu (Narodne novine br. 68/18,110/18 i 32/20) i članka 40. Statuta Grada Makarske</t>
  </si>
  <si>
    <t>PREDSJEDNICA GRADSKOG VIJEĆA</t>
  </si>
  <si>
    <t>Gordana Muhtić, dipl.iur.</t>
  </si>
  <si>
    <t>VIII. PARTICIPATIVNO BUĐETIRANJE</t>
  </si>
  <si>
    <t>1. Participativno buđetiranje - izgradnja</t>
  </si>
  <si>
    <t>Pomoći EU</t>
  </si>
  <si>
    <t>Plan 2024.</t>
  </si>
  <si>
    <t>Na temelju članka 40. Statuta Grada Makarske (Glasnik Grada Makarske br.3/21)</t>
  </si>
  <si>
    <t>I. TEHNIČKA DOKUMENTACIJA</t>
  </si>
  <si>
    <t>1. Žičara</t>
  </si>
  <si>
    <t xml:space="preserve">   Izvor financiranja:ostali prihodi za posebna namjene</t>
  </si>
  <si>
    <t xml:space="preserve">     Izvor financiranja: koncesije i koncesijska odobrenja</t>
  </si>
  <si>
    <t>II. IZGRADNJA</t>
  </si>
  <si>
    <t>3. Izgradnja dječjeg vrtića na Zelenci</t>
  </si>
  <si>
    <t>UKUPNO I. i II.</t>
  </si>
  <si>
    <t>Ostali prihodi za posebne namjene</t>
  </si>
  <si>
    <t>Prihodi od komunalnog doprinosa</t>
  </si>
  <si>
    <t>Opći prihodi i primici</t>
  </si>
  <si>
    <t>Ostale pomoći</t>
  </si>
  <si>
    <t>Vlastiti prihodi</t>
  </si>
  <si>
    <t>VII. PARTICIPATIVNO BUĐETIRANJE</t>
  </si>
  <si>
    <t>VI. OSTALO ODRŽAVANJE</t>
  </si>
  <si>
    <t>V. ODRŽAVANJE JAVNE RASVJETE</t>
  </si>
  <si>
    <t>IV. ODRŽAVANJE NERAZVRSTANIH CESTA</t>
  </si>
  <si>
    <t xml:space="preserve">III. ODRŽAVANJE JAVNIH POVRŠINA                 </t>
  </si>
  <si>
    <t>II. ODRŽAVANJE ČISTOĆE JAVNIH POVRŠINA</t>
  </si>
  <si>
    <t>I. ODRŽAVANJE I POPRAVAK OBORINSKOG SUSTAVA</t>
  </si>
  <si>
    <t>PROGRAM ODRŽAVANJA KOMUNALNE INFRASTRUKTURE za 2023.</t>
  </si>
  <si>
    <t>1. Participativno buđetiranje - održavanje</t>
  </si>
  <si>
    <t xml:space="preserve">    nabava sitnog inventara i sl.)</t>
  </si>
  <si>
    <t xml:space="preserve">4. Ostalo (izrada elaborata,skica, fotografija, </t>
  </si>
  <si>
    <t xml:space="preserve">   dezinsekcije i deratizacije</t>
  </si>
  <si>
    <t xml:space="preserve">3. Provođenje mjera obvezne preventivne </t>
  </si>
  <si>
    <t xml:space="preserve">    životinja te usluge higijeničarske službe</t>
  </si>
  <si>
    <t xml:space="preserve">2. Sakupljanje i zbrinjavanje napuštenih i izgubljenih  </t>
  </si>
  <si>
    <t>1. Usluge službe za uklanjanje s JPP-e</t>
  </si>
  <si>
    <t xml:space="preserve">     Izvor financiranja:  komunalni doprinos</t>
  </si>
  <si>
    <t>3. Prigodna dekoracija i iluminacija</t>
  </si>
  <si>
    <t>2. Održavanje javne rasvjete - utrošak struje</t>
  </si>
  <si>
    <t>1. Održavanje objekata i uređaja javne rasvjete - rad</t>
  </si>
  <si>
    <t xml:space="preserve">     Izvor financiranja: ostali prihodi za posebne namjene</t>
  </si>
  <si>
    <t>6. Nabava komunalne opreme</t>
  </si>
  <si>
    <t>4. Održavanje ostalih javnih površina Grada</t>
  </si>
  <si>
    <t>3. Održavanje i nadohrana plaže</t>
  </si>
  <si>
    <t>2. Održavanje parkova, javnog zelenila, igrališta</t>
  </si>
  <si>
    <t>1. Horizontalna i vertikalna signalizacija</t>
  </si>
  <si>
    <t>III. ODRŽAVANJE JAVNIH POVRŠINA</t>
  </si>
  <si>
    <t>2. Čišćenje mora i plaža</t>
  </si>
  <si>
    <t xml:space="preserve">     Izvor financiranja: komunalna naknada</t>
  </si>
  <si>
    <t xml:space="preserve">1. Čišćenje javnih površina </t>
  </si>
  <si>
    <t>1. Odvodnja atmosferskih voda</t>
  </si>
  <si>
    <t xml:space="preserve">Na temelju članka 72. Zakona o komunalnom gospodarstvu (Narodne novine broj: 68/18, 110/18 i 32/20) i članka 40. Statuta </t>
  </si>
  <si>
    <t xml:space="preserve">   Izvor financiranja: opći prihodi i primici</t>
  </si>
  <si>
    <t>Na temelju članka 40. Statuta Grada Makarske (Glasnik Grada Makarske br. 3/21)</t>
  </si>
  <si>
    <t xml:space="preserve"> 3. Revitalizacija Stare gradske jezgre Grada Makarske </t>
  </si>
  <si>
    <t xml:space="preserve">  2. Sanacija Palače Tonoli</t>
  </si>
  <si>
    <t xml:space="preserve">       Izvor financiranja: vlastiti prihodi</t>
  </si>
  <si>
    <t xml:space="preserve">       Izvor financiranja: spomenička renta</t>
  </si>
  <si>
    <t xml:space="preserve">  1. Sanacija objekata kulturne baštine Grada Makarske</t>
  </si>
  <si>
    <t>Sanacija objekata kulturne baštine Grada Makarske</t>
  </si>
  <si>
    <t xml:space="preserve"> Izvor financiranja: opći prihodi i primici</t>
  </si>
  <si>
    <t>3. Tekući rashodi zbrinjavanja komunalnog otpada</t>
  </si>
  <si>
    <t>2. Izobrazno-edukativna kampanja o održ.gosp.otpadom</t>
  </si>
  <si>
    <t>1. Izgradnja reciklažnog dvorišta</t>
  </si>
  <si>
    <t>Na temelju članka 40. Statuta Grada Makarske (Glasnik Grada Makarske br. 3/21) Gradsko vijeće Grada Makarske,</t>
  </si>
  <si>
    <t xml:space="preserve">    Izvor financiranja: pomoći EU       </t>
  </si>
  <si>
    <t>4. Provedba mjera planiranih akcijskim planom-SECAP</t>
  </si>
  <si>
    <t>1. Projektiranje, izgradnja i uređenje groblja na području Grada</t>
  </si>
  <si>
    <t>1. Trg ispred crkve Kraljice mira na Zelenci</t>
  </si>
  <si>
    <t xml:space="preserve">2. Dječja igrališta, bočališta </t>
  </si>
  <si>
    <t>3. Izgradnja i rekonstrukcija Gradske plaže</t>
  </si>
  <si>
    <t>4. Izgradnja parkova i javnih zelenila</t>
  </si>
  <si>
    <t>5. Izgradnja i rekonstrukcija ostalih javnih površina Grada</t>
  </si>
  <si>
    <t>6. Izgradnja i rekonstrukcija Trga Hrpina</t>
  </si>
  <si>
    <t xml:space="preserve">     Izvor financiranja: vlastiti prihodi</t>
  </si>
  <si>
    <t xml:space="preserve">     Izvor financiranja: opći prihodi i primici</t>
  </si>
  <si>
    <t xml:space="preserve"> Izvor financiranja: pomoći EU</t>
  </si>
  <si>
    <t>Izvor financiranja: ostale pomoći</t>
  </si>
  <si>
    <t xml:space="preserve"> Izvor financiranja: ostale pomoći</t>
  </si>
  <si>
    <t xml:space="preserve">    Izvor financiranja: pomoći EU</t>
  </si>
  <si>
    <t>2. Stara srednja škola</t>
  </si>
  <si>
    <t>5. Adaptacija i energetska obnova Ville Irena</t>
  </si>
  <si>
    <t>6. Adaptacija zgrade Industromontaže</t>
  </si>
  <si>
    <t>7. Stara upravna zgrada Metalplastike (Merkur 5)</t>
  </si>
  <si>
    <t xml:space="preserve">Izvor financiranja: ostale pomoći </t>
  </si>
  <si>
    <t>Prhodi od komunalne naknade</t>
  </si>
  <si>
    <t>Prihodi od spomeničke rente</t>
  </si>
  <si>
    <t>Izvor fiannciranja: koncesije i koncesijaka odobrenja</t>
  </si>
  <si>
    <t>PROGRAM IZGRADNJE KAPITALNIH PROJEKATA za 2024.</t>
  </si>
  <si>
    <t xml:space="preserve">PROGRAM GRAĐENJA KOMUNALNE INFRASTRUKTURE ZA 2024. </t>
  </si>
  <si>
    <t>1. Prostori Grada Makarske</t>
  </si>
  <si>
    <t>5. Održavanje kamenih površina u staroj gradskoj jezgri</t>
  </si>
  <si>
    <t>1. Popravak i održavanje nerazvrstanih cesta</t>
  </si>
  <si>
    <t xml:space="preserve">Na temelju članka 40. Statuta Grada Makarske (Glasnik Grada Makarske br. 3/21) </t>
  </si>
  <si>
    <t>2. Centar za djecu s posebnim potrebama</t>
  </si>
  <si>
    <t xml:space="preserve"> Izvor financiranja:opći prihodi i primici</t>
  </si>
  <si>
    <t xml:space="preserve">     Izvor financiranja: komunlana naknada</t>
  </si>
  <si>
    <t xml:space="preserve">    Izvor financiranja: komunalna naknada</t>
  </si>
  <si>
    <t>Izvor financiranja: opći prihodi i primici</t>
  </si>
  <si>
    <t>Izvor financiranja: vlastiti prihodi</t>
  </si>
  <si>
    <t>Izvor fiannciranja: komunalna naknada</t>
  </si>
  <si>
    <t>Izvor financiranja:opći prihodi i primici</t>
  </si>
  <si>
    <t xml:space="preserve">  Izvor financiranja: ostale pomoći</t>
  </si>
  <si>
    <t xml:space="preserve">    Izvor financiranja: naknade za zadržavanje nezakonito izgrađene zgrade u prostoru </t>
  </si>
  <si>
    <t>7. Izgradnja javnih parkirališta</t>
  </si>
  <si>
    <t>8. Izgradnja šetnice od hotela Amines Khalani Beach do potoka u Krvavici</t>
  </si>
  <si>
    <t>9. Izgradnja pješ.staze od križ.Zadarske sa ŽC 6196 do Velpro-a</t>
  </si>
  <si>
    <t>10. Uređenje dijela rive - od kućice lučke uprave do lukobrana</t>
  </si>
  <si>
    <t>11. Rekonstrukcija pješačkih ulica u staroj jezgri</t>
  </si>
  <si>
    <t>12. Izgradnja parka za pse</t>
  </si>
  <si>
    <t>13. Izgradnja vježbališta za odrasle</t>
  </si>
  <si>
    <t>1. Izgradnja i rekons. Ulice Put Moče</t>
  </si>
  <si>
    <t>2. Izgradnja i rekonstrukcja ulica u Velikom Brdu</t>
  </si>
  <si>
    <t>4. Izgradnja i rekons. ostalih nerazvrst. cesta grada Makarske</t>
  </si>
  <si>
    <t xml:space="preserve">8. Izgradnja i rekonstrukcija nadvožnjaka na D-8 (Put Makra) </t>
  </si>
  <si>
    <t>9. Spojna cesta Makar-D8</t>
  </si>
  <si>
    <t xml:space="preserve">10. Izgradnja nastavka ul. K.Meštrovića s izlazom na D8 </t>
  </si>
  <si>
    <t>11. Rekonstrukcija pothodnika "Sljeme" na D8</t>
  </si>
  <si>
    <t>12. Uređenje pothodnika na Istoku</t>
  </si>
  <si>
    <t>13. Spoj Kotiške ulice na D8 s pothodnikom Bilaje</t>
  </si>
  <si>
    <t>14. Rekonstrukcija Kotiške ulice</t>
  </si>
  <si>
    <t>16. Rekonstrukcija ulice Ruđera Boškovića</t>
  </si>
  <si>
    <t>17. Izgradnja nastavka ulice Kralja P.Krešimira IV</t>
  </si>
  <si>
    <t>19. Spoj ulice P. Alačevića s ulicom Potok</t>
  </si>
  <si>
    <t>7. Nabava ostale opreme</t>
  </si>
  <si>
    <t>8. Utrošak vode</t>
  </si>
  <si>
    <t xml:space="preserve"> Izvor financiranja: prihodi od prodaje nefinancijske imovine</t>
  </si>
  <si>
    <t>Izvor financiranja: opći priodi i primici</t>
  </si>
  <si>
    <t>Izvor financiranja: prihodi od prodaje nefinancijske imovine</t>
  </si>
  <si>
    <t>8. Sanacija krova dvorane na GCS</t>
  </si>
  <si>
    <t>9. Zamjena parketa u dvorani na GSC</t>
  </si>
  <si>
    <t>11. Uređenje i adaptacija ureda Makarskog komunalca</t>
  </si>
  <si>
    <t>12. Energetska obnova OŠ Stjepana Ivičevića</t>
  </si>
  <si>
    <t>14. Zgrada Grada Makarske</t>
  </si>
  <si>
    <t>4. Dogradnja dječjeg vrtića Ciciban</t>
  </si>
  <si>
    <t>6. Uređenje Peškere</t>
  </si>
  <si>
    <t>7. Izgradnja sunčane elektrane DV Maslina</t>
  </si>
  <si>
    <t>8. Uređenje gradske rive</t>
  </si>
  <si>
    <t xml:space="preserve">       Izvor financiranja: spoenička renta</t>
  </si>
  <si>
    <t xml:space="preserve">   Izvor financiranja: pomoći EU</t>
  </si>
  <si>
    <t xml:space="preserve">    Izvor financiranja: prihodi od prodaje nefinancijske imovine</t>
  </si>
  <si>
    <t>Izvor financiranja: prihodi od prodaje nefinacijske imovine</t>
  </si>
  <si>
    <t>Izvor financiranja: prihodi od prodaje nefinancijeske imovine</t>
  </si>
  <si>
    <t>13. Sanacija tenis terena na GSC-u</t>
  </si>
  <si>
    <t>PROGRAM GRAĐENJA KOMUNALNE INFRASTRUKTURE ZA 2024. - I. IZMJENE I DOPUNE</t>
  </si>
  <si>
    <t>Novi Plan 2024.</t>
  </si>
  <si>
    <t>Izmjene Plana 2024.</t>
  </si>
  <si>
    <t>PROGRAM IZGRADNJE KAPITALNIH PROJEKATA za 2024. - I. IZMJENE I DOPUNE</t>
  </si>
  <si>
    <t>PROGRAM ODRŽAVANJA KOMUNALNE INFRASTRUKTURE ZA 2024. - I. IZMJENE I DOPUNE</t>
  </si>
  <si>
    <t>PROGRAM SANACIJE I ADAPTACIJE OBJEKATA ZA 2024. - I. IZMJENE I DOPUNE</t>
  </si>
  <si>
    <t>2. Sportska lučica</t>
  </si>
  <si>
    <t>3. Dogradnja i rekonstrukcija Osnovne škole Oca Petra Perice</t>
  </si>
  <si>
    <t>4. Uređenje Peškere</t>
  </si>
  <si>
    <t>5. Dogradnja OŠ S. Ivičevića</t>
  </si>
  <si>
    <t>6. Rekonstrukcija tržnice s podzemnom garažom</t>
  </si>
  <si>
    <t>PROGRAM ZBRINJAVANJA KOMUNALNOG OTPADA I ZAŠTITE OKOLIŠA ZA 2024. - I. IZMJENE I DOPUNE</t>
  </si>
  <si>
    <t>PROGRAM SANACIJE SPOMENIČKE BAŠTINE za 2024. - I. IZMJENE I DOPUNE</t>
  </si>
  <si>
    <t>Ove izmjene i dopune Programa sanacije spomeničke baštine za 2024. stupaju na snagu prvog dana od dana objave u Glasniku Grada Makarske</t>
  </si>
  <si>
    <t>10. Školska sportska dvorana - Zelenka</t>
  </si>
  <si>
    <t>9. Dogradnja OŠ Stjepana Ivičevića</t>
  </si>
  <si>
    <t>7. Školska sportska dvorana - Zelenka</t>
  </si>
  <si>
    <t>I. preraspodjela</t>
  </si>
  <si>
    <t>Ove izmjene i dopune Programa građenja komunalne infrastrukture za 2024. stupaju na snagu prvog dana od dana objave u Glasniku Grada Makarske</t>
  </si>
  <si>
    <t>Ove izmjene i dopune Programa sanacije i adaptacije objekata za 2024 stupaju na snagu prvog dana od dana objave u Glasniku Grada Makarske</t>
  </si>
  <si>
    <t>Ove izmjene i dopune Programa održavanja komunalne infrastrukture za 2024. stupaju na snagu prvog dana od dana objave u Glasniku Grada Makarske</t>
  </si>
  <si>
    <t>Ove izmjene i dopune Programa izgradnje kapitalnih prjoekata za 2024. stupaju na snagu prvog dana od dana objave u Glasniku Grada Makarske</t>
  </si>
  <si>
    <t>Ove izmjene i dopune Programa zbrinjavanja komunalnog otpada i zaštite okoliša za 2024. stupaju na snagu prvog dana od dana objave u Glasniku Grada Makarske</t>
  </si>
  <si>
    <r>
      <t xml:space="preserve">   </t>
    </r>
    <r>
      <rPr>
        <sz val="8"/>
        <color theme="1"/>
        <rFont val="Arial"/>
        <family val="2"/>
        <charset val="238"/>
      </rPr>
      <t>Izvor financiranja: opći prihodi i primici</t>
    </r>
  </si>
  <si>
    <r>
      <t xml:space="preserve">    </t>
    </r>
    <r>
      <rPr>
        <sz val="8"/>
        <color theme="1"/>
        <rFont val="Arial"/>
        <family val="2"/>
        <charset val="238"/>
      </rPr>
      <t>Izvor financiranja:  opći prihodi i primici</t>
    </r>
  </si>
  <si>
    <t>(Glasnik Grada Makarske br. 3/21) Gradsko vijeće Grada Makarske, na 22. sjednici održanoj 17. svibnja 2024. god. donosi</t>
  </si>
  <si>
    <t xml:space="preserve">Gradsko vijeće Grada Makarske, na 22. sjednici održanoj  17. svibnja 2024.g., donosi </t>
  </si>
  <si>
    <t xml:space="preserve">Grada Makarske (Glasnik Grada Makarske br. 3/21) Gradsko vijeće Grada Makarske, na 22. sjednici </t>
  </si>
  <si>
    <t>održanoj 17. svibnja  2024. godine, donijelo je</t>
  </si>
  <si>
    <t xml:space="preserve">Gradsko vijeće Grada Makarske, na 22. sjednici održanoj 17. svibnja 2024.g. donijelo je </t>
  </si>
  <si>
    <t xml:space="preserve">Gradsko vijeće Grada Makarske, na 22. sjednici održanoj  17. svibnja 2024.g., donijelo je </t>
  </si>
  <si>
    <t>na  22. sjednici održanoj  17. svibnja 2024. god.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</si>
</sst>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#,##0.00&quot;   &quot;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</fills>
  <borders count="10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5" borderId="3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164" fontId="4" fillId="3" borderId="11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64" fontId="6" fillId="3" borderId="11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6" fillId="3" borderId="13" xfId="0" applyNumberFormat="1" applyFont="1" applyFill="1" applyBorder="1" applyAlignment="1">
      <alignment horizontal="center"/>
    </xf>
    <xf numFmtId="0" fontId="2" fillId="3" borderId="0" xfId="0" applyFont="1" applyFill="1"/>
    <xf numFmtId="0" fontId="6" fillId="3" borderId="44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164" fontId="6" fillId="2" borderId="11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164" fontId="4" fillId="2" borderId="11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5" fillId="2" borderId="1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164" fontId="4" fillId="3" borderId="1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164" fontId="4" fillId="3" borderId="21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4" fontId="6" fillId="2" borderId="11" xfId="0" applyNumberFormat="1" applyFont="1" applyFill="1" applyBorder="1" applyAlignment="1">
      <alignment horizontal="center"/>
    </xf>
    <xf numFmtId="0" fontId="7" fillId="2" borderId="14" xfId="0" applyFont="1" applyFill="1" applyBorder="1"/>
    <xf numFmtId="164" fontId="4" fillId="2" borderId="36" xfId="0" applyNumberFormat="1" applyFont="1" applyFill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3" borderId="8" xfId="0" applyFont="1" applyFill="1" applyBorder="1"/>
    <xf numFmtId="0" fontId="7" fillId="3" borderId="9" xfId="0" applyFont="1" applyFill="1" applyBorder="1"/>
    <xf numFmtId="0" fontId="6" fillId="2" borderId="13" xfId="0" applyFont="1" applyFill="1" applyBorder="1"/>
    <xf numFmtId="0" fontId="8" fillId="2" borderId="14" xfId="0" applyFont="1" applyFill="1" applyBorder="1" applyAlignment="1">
      <alignment horizontal="left"/>
    </xf>
    <xf numFmtId="4" fontId="6" fillId="2" borderId="11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/>
    </xf>
    <xf numFmtId="164" fontId="4" fillId="2" borderId="11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7" xfId="0" applyFont="1" applyFill="1" applyBorder="1"/>
    <xf numFmtId="0" fontId="4" fillId="2" borderId="22" xfId="0" applyFont="1" applyFill="1" applyBorder="1"/>
    <xf numFmtId="0" fontId="4" fillId="2" borderId="20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2" xfId="0" applyFont="1" applyFill="1" applyBorder="1"/>
    <xf numFmtId="0" fontId="7" fillId="2" borderId="5" xfId="0" applyFont="1" applyFill="1" applyBorder="1"/>
    <xf numFmtId="0" fontId="7" fillId="2" borderId="23" xfId="0" applyFont="1" applyFill="1" applyBorder="1"/>
    <xf numFmtId="0" fontId="6" fillId="2" borderId="6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64" fontId="6" fillId="2" borderId="1" xfId="0" applyNumberFormat="1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5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5" xfId="0" applyFont="1" applyFill="1" applyBorder="1"/>
    <xf numFmtId="0" fontId="4" fillId="2" borderId="23" xfId="0" applyFont="1" applyFill="1" applyBorder="1"/>
    <xf numFmtId="0" fontId="4" fillId="2" borderId="6" xfId="0" applyFont="1" applyFill="1" applyBorder="1"/>
    <xf numFmtId="0" fontId="7" fillId="2" borderId="6" xfId="0" applyFont="1" applyFill="1" applyBorder="1"/>
    <xf numFmtId="0" fontId="7" fillId="2" borderId="8" xfId="0" applyFont="1" applyFill="1" applyBorder="1"/>
    <xf numFmtId="164" fontId="4" fillId="2" borderId="1" xfId="0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5" xfId="0" applyFont="1" applyFill="1" applyBorder="1"/>
    <xf numFmtId="164" fontId="6" fillId="2" borderId="4" xfId="0" applyNumberFormat="1" applyFont="1" applyFill="1" applyBorder="1" applyAlignment="1">
      <alignment horizontal="center"/>
    </xf>
    <xf numFmtId="0" fontId="4" fillId="2" borderId="62" xfId="0" applyFont="1" applyFill="1" applyBorder="1"/>
    <xf numFmtId="0" fontId="7" fillId="2" borderId="15" xfId="0" applyFont="1" applyFill="1" applyBorder="1"/>
    <xf numFmtId="0" fontId="6" fillId="2" borderId="37" xfId="0" applyFont="1" applyFill="1" applyBorder="1"/>
    <xf numFmtId="0" fontId="6" fillId="2" borderId="25" xfId="0" applyFont="1" applyFill="1" applyBorder="1"/>
    <xf numFmtId="0" fontId="6" fillId="2" borderId="60" xfId="0" applyFont="1" applyFill="1" applyBorder="1"/>
    <xf numFmtId="164" fontId="5" fillId="2" borderId="0" xfId="0" applyNumberFormat="1" applyFont="1" applyFill="1" applyAlignment="1">
      <alignment horizontal="center"/>
    </xf>
    <xf numFmtId="164" fontId="5" fillId="2" borderId="39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3" xfId="0" applyFont="1" applyFill="1" applyBorder="1"/>
    <xf numFmtId="164" fontId="4" fillId="2" borderId="15" xfId="0" applyNumberFormat="1" applyFont="1" applyFill="1" applyBorder="1" applyAlignment="1">
      <alignment horizontal="center"/>
    </xf>
    <xf numFmtId="0" fontId="6" fillId="2" borderId="19" xfId="0" applyFont="1" applyFill="1" applyBorder="1"/>
    <xf numFmtId="0" fontId="5" fillId="2" borderId="25" xfId="0" applyFont="1" applyFill="1" applyBorder="1"/>
    <xf numFmtId="0" fontId="7" fillId="2" borderId="25" xfId="0" applyFont="1" applyFill="1" applyBorder="1"/>
    <xf numFmtId="0" fontId="5" fillId="2" borderId="59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61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left"/>
    </xf>
    <xf numFmtId="164" fontId="2" fillId="2" borderId="62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61" xfId="0" applyFont="1" applyFill="1" applyBorder="1" applyAlignment="1">
      <alignment horizontal="left" vertical="center" wrapText="1"/>
    </xf>
    <xf numFmtId="0" fontId="2" fillId="2" borderId="59" xfId="0" applyFont="1" applyFill="1" applyBorder="1"/>
    <xf numFmtId="0" fontId="2" fillId="2" borderId="55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6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right" vertical="center"/>
    </xf>
    <xf numFmtId="0" fontId="2" fillId="2" borderId="65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5" fillId="2" borderId="60" xfId="0" applyFont="1" applyFill="1" applyBorder="1" applyAlignment="1">
      <alignment horizontal="left"/>
    </xf>
    <xf numFmtId="164" fontId="5" fillId="2" borderId="67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left"/>
    </xf>
    <xf numFmtId="0" fontId="2" fillId="2" borderId="39" xfId="0" applyFont="1" applyFill="1" applyBorder="1"/>
    <xf numFmtId="0" fontId="5" fillId="2" borderId="8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4" fontId="2" fillId="2" borderId="11" xfId="0" applyNumberFormat="1" applyFont="1" applyFill="1" applyBorder="1" applyAlignment="1">
      <alignment horizontal="right" vertical="center"/>
    </xf>
    <xf numFmtId="164" fontId="5" fillId="2" borderId="58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2" fillId="2" borderId="78" xfId="0" applyFont="1" applyFill="1" applyBorder="1"/>
    <xf numFmtId="164" fontId="4" fillId="2" borderId="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164" fontId="6" fillId="2" borderId="2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7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0" xfId="0" applyFont="1" applyFill="1" applyBorder="1" applyAlignment="1">
      <alignment horizontal="center"/>
    </xf>
    <xf numFmtId="0" fontId="7" fillId="2" borderId="38" xfId="0" applyFont="1" applyFill="1" applyBorder="1"/>
    <xf numFmtId="164" fontId="4" fillId="2" borderId="12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4" fontId="6" fillId="2" borderId="34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164" fontId="6" fillId="2" borderId="92" xfId="0" applyNumberFormat="1" applyFont="1" applyFill="1" applyBorder="1" applyAlignment="1">
      <alignment horizontal="center"/>
    </xf>
    <xf numFmtId="164" fontId="6" fillId="3" borderId="92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64" fontId="4" fillId="3" borderId="30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3" xfId="0" applyFont="1" applyFill="1" applyBorder="1"/>
    <xf numFmtId="0" fontId="5" fillId="2" borderId="39" xfId="0" applyFont="1" applyFill="1" applyBorder="1"/>
    <xf numFmtId="0" fontId="4" fillId="3" borderId="4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164" fontId="4" fillId="3" borderId="31" xfId="0" quotePrefix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164" fontId="6" fillId="3" borderId="8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40" xfId="0" applyNumberFormat="1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6" fillId="3" borderId="19" xfId="0" applyFont="1" applyFill="1" applyBorder="1"/>
    <xf numFmtId="0" fontId="2" fillId="3" borderId="25" xfId="0" applyFont="1" applyFill="1" applyBorder="1"/>
    <xf numFmtId="0" fontId="6" fillId="3" borderId="60" xfId="0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164" fontId="6" fillId="3" borderId="26" xfId="0" applyNumberFormat="1" applyFont="1" applyFill="1" applyBorder="1" applyAlignment="1">
      <alignment horizontal="center"/>
    </xf>
    <xf numFmtId="164" fontId="6" fillId="3" borderId="31" xfId="0" applyNumberFormat="1" applyFont="1" applyFill="1" applyBorder="1" applyAlignment="1">
      <alignment horizontal="center"/>
    </xf>
    <xf numFmtId="4" fontId="2" fillId="2" borderId="0" xfId="0" applyNumberFormat="1" applyFont="1" applyFill="1"/>
    <xf numFmtId="164" fontId="4" fillId="3" borderId="93" xfId="0" applyNumberFormat="1" applyFont="1" applyFill="1" applyBorder="1" applyAlignment="1">
      <alignment horizontal="center"/>
    </xf>
    <xf numFmtId="164" fontId="4" fillId="3" borderId="41" xfId="0" applyNumberFormat="1" applyFont="1" applyFill="1" applyBorder="1" applyAlignment="1">
      <alignment horizontal="center"/>
    </xf>
    <xf numFmtId="0" fontId="6" fillId="3" borderId="16" xfId="0" applyFont="1" applyFill="1" applyBorder="1"/>
    <xf numFmtId="0" fontId="2" fillId="3" borderId="17" xfId="0" applyFont="1" applyFill="1" applyBorder="1"/>
    <xf numFmtId="0" fontId="6" fillId="3" borderId="17" xfId="0" applyFont="1" applyFill="1" applyBorder="1" applyAlignment="1">
      <alignment horizontal="center"/>
    </xf>
    <xf numFmtId="4" fontId="6" fillId="3" borderId="11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164" fontId="6" fillId="3" borderId="18" xfId="0" applyNumberFormat="1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164" fontId="6" fillId="3" borderId="15" xfId="0" applyNumberFormat="1" applyFont="1" applyFill="1" applyBorder="1" applyAlignment="1">
      <alignment horizontal="center"/>
    </xf>
    <xf numFmtId="0" fontId="6" fillId="2" borderId="16" xfId="0" applyFont="1" applyFill="1" applyBorder="1"/>
    <xf numFmtId="0" fontId="2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164" fontId="4" fillId="2" borderId="3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right"/>
    </xf>
    <xf numFmtId="0" fontId="5" fillId="2" borderId="99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164" fontId="5" fillId="2" borderId="0" xfId="0" applyNumberFormat="1" applyFont="1" applyFill="1"/>
    <xf numFmtId="164" fontId="2" fillId="2" borderId="2" xfId="0" applyNumberFormat="1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center"/>
    </xf>
    <xf numFmtId="0" fontId="2" fillId="2" borderId="5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64" fontId="5" fillId="2" borderId="53" xfId="0" applyNumberFormat="1" applyFont="1" applyFill="1" applyBorder="1" applyAlignment="1">
      <alignment horizontal="center"/>
    </xf>
    <xf numFmtId="164" fontId="5" fillId="2" borderId="77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64" fontId="4" fillId="2" borderId="68" xfId="0" applyNumberFormat="1" applyFont="1" applyFill="1" applyBorder="1" applyAlignment="1">
      <alignment horizontal="center"/>
    </xf>
    <xf numFmtId="164" fontId="6" fillId="2" borderId="11" xfId="0" quotePrefix="1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6" fillId="3" borderId="2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164" fontId="6" fillId="3" borderId="12" xfId="0" applyNumberFormat="1" applyFont="1" applyFill="1" applyBorder="1" applyAlignment="1">
      <alignment horizontal="center"/>
    </xf>
    <xf numFmtId="164" fontId="6" fillId="3" borderId="30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1" xfId="0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65" fontId="4" fillId="4" borderId="44" xfId="0" applyNumberFormat="1" applyFont="1" applyFill="1" applyBorder="1" applyAlignment="1">
      <alignment horizontal="center"/>
    </xf>
    <xf numFmtId="165" fontId="4" fillId="4" borderId="100" xfId="0" applyNumberFormat="1" applyFont="1" applyFill="1" applyBorder="1" applyAlignment="1">
      <alignment horizontal="center"/>
    </xf>
    <xf numFmtId="165" fontId="6" fillId="4" borderId="94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5" fontId="6" fillId="4" borderId="101" xfId="0" applyNumberFormat="1" applyFont="1" applyFill="1" applyBorder="1" applyAlignment="1">
      <alignment horizontal="center" vertical="center"/>
    </xf>
    <xf numFmtId="165" fontId="6" fillId="4" borderId="44" xfId="0" applyNumberFormat="1" applyFont="1" applyFill="1" applyBorder="1" applyAlignment="1">
      <alignment horizontal="center" vertical="center"/>
    </xf>
    <xf numFmtId="165" fontId="6" fillId="4" borderId="100" xfId="0" applyNumberFormat="1" applyFont="1" applyFill="1" applyBorder="1" applyAlignment="1">
      <alignment horizontal="center" vertical="center"/>
    </xf>
    <xf numFmtId="164" fontId="4" fillId="2" borderId="74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74" xfId="0" applyNumberFormat="1" applyFont="1" applyFill="1" applyBorder="1" applyAlignment="1">
      <alignment horizontal="center" vertical="center"/>
    </xf>
    <xf numFmtId="164" fontId="4" fillId="3" borderId="31" xfId="0" applyNumberFormat="1" applyFont="1" applyFill="1" applyBorder="1" applyAlignment="1">
      <alignment horizontal="center"/>
    </xf>
    <xf numFmtId="164" fontId="6" fillId="3" borderId="26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/>
    </xf>
    <xf numFmtId="164" fontId="6" fillId="3" borderId="82" xfId="0" applyNumberFormat="1" applyFont="1" applyFill="1" applyBorder="1" applyAlignment="1">
      <alignment horizontal="center"/>
    </xf>
    <xf numFmtId="164" fontId="6" fillId="3" borderId="41" xfId="0" applyNumberFormat="1" applyFont="1" applyFill="1" applyBorder="1" applyAlignment="1">
      <alignment horizontal="center"/>
    </xf>
    <xf numFmtId="164" fontId="4" fillId="3" borderId="82" xfId="0" applyNumberFormat="1" applyFont="1" applyFill="1" applyBorder="1" applyAlignment="1">
      <alignment horizontal="center"/>
    </xf>
    <xf numFmtId="164" fontId="6" fillId="3" borderId="76" xfId="0" applyNumberFormat="1" applyFont="1" applyFill="1" applyBorder="1" applyAlignment="1">
      <alignment horizontal="center"/>
    </xf>
    <xf numFmtId="164" fontId="6" fillId="3" borderId="8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right"/>
    </xf>
    <xf numFmtId="164" fontId="5" fillId="2" borderId="74" xfId="0" applyNumberFormat="1" applyFont="1" applyFill="1" applyBorder="1" applyAlignment="1">
      <alignment horizontal="right"/>
    </xf>
    <xf numFmtId="0" fontId="5" fillId="2" borderId="95" xfId="0" applyFont="1" applyFill="1" applyBorder="1" applyAlignment="1">
      <alignment horizontal="center" vertical="center"/>
    </xf>
    <xf numFmtId="164" fontId="4" fillId="2" borderId="95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4" fillId="3" borderId="86" xfId="0" applyNumberFormat="1" applyFont="1" applyFill="1" applyBorder="1" applyAlignment="1">
      <alignment horizontal="center"/>
    </xf>
    <xf numFmtId="164" fontId="4" fillId="3" borderId="96" xfId="0" applyNumberFormat="1" applyFont="1" applyFill="1" applyBorder="1" applyAlignment="1">
      <alignment horizontal="center"/>
    </xf>
    <xf numFmtId="164" fontId="6" fillId="3" borderId="84" xfId="0" applyNumberFormat="1" applyFont="1" applyFill="1" applyBorder="1" applyAlignment="1">
      <alignment horizontal="center"/>
    </xf>
    <xf numFmtId="164" fontId="6" fillId="3" borderId="74" xfId="0" applyNumberFormat="1" applyFont="1" applyFill="1" applyBorder="1" applyAlignment="1">
      <alignment horizontal="center"/>
    </xf>
    <xf numFmtId="164" fontId="6" fillId="3" borderId="85" xfId="0" applyNumberFormat="1" applyFont="1" applyFill="1" applyBorder="1" applyAlignment="1">
      <alignment horizontal="center"/>
    </xf>
    <xf numFmtId="164" fontId="6" fillId="3" borderId="97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164" fontId="4" fillId="2" borderId="75" xfId="0" applyNumberFormat="1" applyFont="1" applyFill="1" applyBorder="1" applyAlignment="1">
      <alignment horizontal="center"/>
    </xf>
    <xf numFmtId="164" fontId="6" fillId="2" borderId="74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9" fillId="2" borderId="0" xfId="0" applyFont="1" applyFill="1"/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164" fontId="6" fillId="2" borderId="23" xfId="0" applyNumberFormat="1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164" fontId="4" fillId="2" borderId="26" xfId="0" applyNumberFormat="1" applyFont="1" applyFill="1" applyBorder="1" applyAlignment="1">
      <alignment horizontal="center"/>
    </xf>
    <xf numFmtId="0" fontId="6" fillId="2" borderId="23" xfId="0" applyFont="1" applyFill="1" applyBorder="1" applyAlignment="1">
      <alignment horizontal="left"/>
    </xf>
    <xf numFmtId="164" fontId="6" fillId="2" borderId="7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center"/>
    </xf>
    <xf numFmtId="164" fontId="5" fillId="2" borderId="75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left" vertical="center"/>
    </xf>
    <xf numFmtId="0" fontId="4" fillId="2" borderId="0" xfId="0" applyFont="1" applyFill="1"/>
    <xf numFmtId="0" fontId="4" fillId="2" borderId="39" xfId="0" applyFont="1" applyFill="1" applyBorder="1"/>
    <xf numFmtId="0" fontId="5" fillId="2" borderId="9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wrapText="1"/>
    </xf>
    <xf numFmtId="4" fontId="4" fillId="3" borderId="11" xfId="0" applyNumberFormat="1" applyFont="1" applyFill="1" applyBorder="1" applyAlignment="1">
      <alignment horizontal="center" wrapText="1"/>
    </xf>
    <xf numFmtId="164" fontId="5" fillId="2" borderId="39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4" fontId="2" fillId="2" borderId="3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164" fontId="2" fillId="2" borderId="26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6" fillId="3" borderId="0" xfId="0" applyFont="1" applyFill="1"/>
    <xf numFmtId="165" fontId="4" fillId="3" borderId="11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165" fontId="6" fillId="3" borderId="11" xfId="0" applyNumberFormat="1" applyFont="1" applyFill="1" applyBorder="1" applyAlignment="1">
      <alignment horizontal="center"/>
    </xf>
    <xf numFmtId="0" fontId="4" fillId="3" borderId="0" xfId="0" applyFont="1" applyFill="1"/>
    <xf numFmtId="0" fontId="7" fillId="2" borderId="14" xfId="0" applyFont="1" applyFill="1" applyBorder="1" applyAlignment="1">
      <alignment horizontal="left"/>
    </xf>
    <xf numFmtId="4" fontId="10" fillId="3" borderId="11" xfId="0" applyNumberFormat="1" applyFont="1" applyFill="1" applyBorder="1" applyAlignment="1">
      <alignment horizontal="center"/>
    </xf>
    <xf numFmtId="165" fontId="10" fillId="3" borderId="11" xfId="0" applyNumberFormat="1" applyFont="1" applyFill="1" applyBorder="1" applyAlignment="1">
      <alignment horizontal="center"/>
    </xf>
    <xf numFmtId="0" fontId="6" fillId="3" borderId="29" xfId="0" applyFont="1" applyFill="1" applyBorder="1"/>
    <xf numFmtId="0" fontId="8" fillId="2" borderId="9" xfId="0" applyFont="1" applyFill="1" applyBorder="1" applyAlignment="1">
      <alignment horizontal="left"/>
    </xf>
    <xf numFmtId="0" fontId="4" fillId="3" borderId="17" xfId="0" applyFont="1" applyFill="1" applyBorder="1"/>
    <xf numFmtId="0" fontId="4" fillId="2" borderId="17" xfId="0" applyFont="1" applyFill="1" applyBorder="1" applyAlignment="1">
      <alignment horizontal="left"/>
    </xf>
    <xf numFmtId="0" fontId="6" fillId="3" borderId="13" xfId="0" applyFont="1" applyFill="1" applyBorder="1"/>
    <xf numFmtId="0" fontId="4" fillId="2" borderId="28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4" fontId="2" fillId="2" borderId="11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8" fillId="2" borderId="0" xfId="0" applyNumberFormat="1" applyFont="1" applyFill="1"/>
    <xf numFmtId="0" fontId="8" fillId="2" borderId="0" xfId="0" applyFont="1" applyFill="1"/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40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4" xfId="0" applyFont="1" applyFill="1" applyBorder="1"/>
    <xf numFmtId="0" fontId="6" fillId="3" borderId="25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4" fillId="2" borderId="36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9" xfId="0" applyFont="1" applyFill="1" applyBorder="1" applyAlignment="1">
      <alignment horizontal="left"/>
    </xf>
    <xf numFmtId="164" fontId="5" fillId="3" borderId="0" xfId="0" applyNumberFormat="1" applyFont="1" applyFill="1" applyAlignment="1">
      <alignment horizontal="center"/>
    </xf>
    <xf numFmtId="164" fontId="5" fillId="3" borderId="39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4" fillId="3" borderId="2" xfId="0" applyNumberFormat="1" applyFont="1" applyFill="1" applyBorder="1"/>
    <xf numFmtId="164" fontId="4" fillId="3" borderId="31" xfId="0" applyNumberFormat="1" applyFont="1" applyFill="1" applyBorder="1"/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 wrapText="1"/>
    </xf>
    <xf numFmtId="164" fontId="4" fillId="3" borderId="16" xfId="0" applyNumberFormat="1" applyFont="1" applyFill="1" applyBorder="1" applyAlignment="1">
      <alignment horizontal="center"/>
    </xf>
    <xf numFmtId="164" fontId="4" fillId="3" borderId="18" xfId="0" applyNumberFormat="1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left"/>
    </xf>
    <xf numFmtId="0" fontId="5" fillId="2" borderId="57" xfId="0" applyFont="1" applyFill="1" applyBorder="1" applyAlignment="1">
      <alignment horizontal="left"/>
    </xf>
    <xf numFmtId="0" fontId="5" fillId="2" borderId="54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74" xfId="0" applyFont="1" applyFill="1" applyBorder="1" applyAlignment="1">
      <alignment horizontal="left"/>
    </xf>
    <xf numFmtId="0" fontId="4" fillId="2" borderId="42" xfId="0" applyFont="1" applyFill="1" applyBorder="1" applyAlignment="1">
      <alignment horizontal="left" vertical="center"/>
    </xf>
    <xf numFmtId="0" fontId="4" fillId="2" borderId="79" xfId="0" applyFont="1" applyFill="1" applyBorder="1" applyAlignment="1">
      <alignment horizontal="left" vertical="center"/>
    </xf>
    <xf numFmtId="0" fontId="4" fillId="2" borderId="80" xfId="0" applyFont="1" applyFill="1" applyBorder="1" applyAlignment="1">
      <alignment horizontal="left" vertical="center"/>
    </xf>
    <xf numFmtId="0" fontId="4" fillId="2" borderId="8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5" fillId="2" borderId="52" xfId="0" applyFont="1" applyFill="1" applyBorder="1" applyAlignment="1">
      <alignment horizontal="left"/>
    </xf>
    <xf numFmtId="0" fontId="5" fillId="2" borderId="53" xfId="0" applyFont="1" applyFill="1" applyBorder="1" applyAlignment="1">
      <alignment horizontal="left"/>
    </xf>
    <xf numFmtId="0" fontId="5" fillId="2" borderId="49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5" fillId="2" borderId="62" xfId="0" applyFont="1" applyFill="1" applyBorder="1" applyAlignment="1">
      <alignment horizontal="left"/>
    </xf>
    <xf numFmtId="0" fontId="5" fillId="2" borderId="7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75" xfId="0" applyFont="1" applyFill="1" applyBorder="1" applyAlignment="1">
      <alignment horizontal="center"/>
    </xf>
    <xf numFmtId="164" fontId="4" fillId="2" borderId="95" xfId="0" applyNumberFormat="1" applyFont="1" applyFill="1" applyBorder="1" applyAlignment="1">
      <alignment horizontal="center"/>
    </xf>
    <xf numFmtId="164" fontId="4" fillId="2" borderId="75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164" fontId="4" fillId="2" borderId="8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/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9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</cellXfs>
  <cellStyles count="2">
    <cellStyle name="Normalno" xfId="0" builtinId="0"/>
    <cellStyle name="Normalno 2" xfId="1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7319F"/>
      <color rgb="FF891CB4"/>
      <color rgb="FF774D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31"/>
  <sheetViews>
    <sheetView topLeftCell="A116" zoomScale="80" zoomScaleNormal="80" workbookViewId="0">
      <selection activeCell="K9" sqref="K9"/>
    </sheetView>
  </sheetViews>
  <sheetFormatPr defaultColWidth="9.140625" defaultRowHeight="12.75" x14ac:dyDescent="0.2"/>
  <cols>
    <col min="1" max="3" width="15.7109375" style="1" customWidth="1"/>
    <col min="4" max="4" width="37.28515625" style="1" customWidth="1"/>
    <col min="5" max="6" width="20.5703125" style="1" customWidth="1"/>
    <col min="7" max="7" width="18.140625" style="1" customWidth="1"/>
    <col min="8" max="8" width="19.5703125" style="1" customWidth="1"/>
    <col min="9" max="9" width="9.140625" style="1" customWidth="1"/>
    <col min="10" max="16384" width="9.140625" style="1"/>
  </cols>
  <sheetData>
    <row r="3" spans="1:9" x14ac:dyDescent="0.2">
      <c r="A3" s="1" t="s">
        <v>34</v>
      </c>
    </row>
    <row r="4" spans="1:9" x14ac:dyDescent="0.2">
      <c r="A4" s="1" t="s">
        <v>203</v>
      </c>
    </row>
    <row r="5" spans="1:9" ht="15" thickBot="1" x14ac:dyDescent="0.25">
      <c r="A5" s="2"/>
      <c r="B5" s="2"/>
      <c r="C5" s="2"/>
      <c r="D5" s="2"/>
      <c r="E5" s="2"/>
      <c r="F5" s="2"/>
      <c r="G5" s="2"/>
      <c r="H5" s="2"/>
    </row>
    <row r="6" spans="1:9" ht="39.6" customHeight="1" thickBot="1" x14ac:dyDescent="0.25">
      <c r="A6" s="386" t="s">
        <v>178</v>
      </c>
      <c r="B6" s="387"/>
      <c r="C6" s="387"/>
      <c r="D6" s="387"/>
      <c r="E6" s="387"/>
      <c r="F6" s="387"/>
      <c r="G6" s="387"/>
      <c r="H6" s="388"/>
    </row>
    <row r="7" spans="1:9" ht="24.95" customHeight="1" x14ac:dyDescent="0.2">
      <c r="A7" s="397" t="s">
        <v>0</v>
      </c>
      <c r="B7" s="398"/>
      <c r="C7" s="398"/>
      <c r="D7" s="399"/>
      <c r="E7" s="3" t="s">
        <v>40</v>
      </c>
      <c r="F7" s="3" t="s">
        <v>195</v>
      </c>
      <c r="G7" s="3" t="s">
        <v>180</v>
      </c>
      <c r="H7" s="3" t="s">
        <v>179</v>
      </c>
    </row>
    <row r="8" spans="1:9" ht="30.6" customHeight="1" x14ac:dyDescent="0.25">
      <c r="A8" s="393" t="s">
        <v>102</v>
      </c>
      <c r="B8" s="394"/>
      <c r="C8" s="394"/>
      <c r="D8" s="395"/>
      <c r="E8" s="6">
        <v>110000</v>
      </c>
      <c r="F8" s="7">
        <v>104500</v>
      </c>
      <c r="G8" s="8">
        <v>-99500</v>
      </c>
      <c r="H8" s="6">
        <v>5000</v>
      </c>
    </row>
    <row r="9" spans="1:9" ht="13.5" customHeight="1" x14ac:dyDescent="0.2">
      <c r="A9" s="9" t="s">
        <v>2</v>
      </c>
      <c r="B9" s="10"/>
      <c r="C9" s="10"/>
      <c r="D9" s="10"/>
      <c r="E9" s="11">
        <v>110000</v>
      </c>
      <c r="F9" s="12">
        <v>104500</v>
      </c>
      <c r="G9" s="13">
        <v>-99500</v>
      </c>
      <c r="H9" s="11">
        <v>5000</v>
      </c>
    </row>
    <row r="10" spans="1:9" ht="25.5" customHeight="1" x14ac:dyDescent="0.25">
      <c r="A10" s="393" t="s">
        <v>103</v>
      </c>
      <c r="B10" s="394"/>
      <c r="C10" s="394"/>
      <c r="D10" s="395"/>
      <c r="E10" s="6">
        <v>250000</v>
      </c>
      <c r="F10" s="6">
        <v>237500</v>
      </c>
      <c r="G10" s="6">
        <v>0</v>
      </c>
      <c r="H10" s="6">
        <v>237500</v>
      </c>
      <c r="I10" s="14"/>
    </row>
    <row r="11" spans="1:9" ht="13.5" customHeight="1" x14ac:dyDescent="0.2">
      <c r="A11" s="9" t="s">
        <v>1</v>
      </c>
      <c r="B11" s="10"/>
      <c r="C11" s="10"/>
      <c r="D11" s="10"/>
      <c r="E11" s="11">
        <v>250000</v>
      </c>
      <c r="F11" s="11">
        <v>237500</v>
      </c>
      <c r="G11" s="11">
        <v>0</v>
      </c>
      <c r="H11" s="11">
        <v>237500</v>
      </c>
    </row>
    <row r="12" spans="1:9" ht="29.1" customHeight="1" x14ac:dyDescent="0.25">
      <c r="A12" s="393" t="s">
        <v>104</v>
      </c>
      <c r="B12" s="394"/>
      <c r="C12" s="394"/>
      <c r="D12" s="395"/>
      <c r="E12" s="6">
        <v>60000</v>
      </c>
      <c r="F12" s="6">
        <v>60000</v>
      </c>
      <c r="G12" s="6">
        <v>-60000</v>
      </c>
      <c r="H12" s="6">
        <v>0</v>
      </c>
    </row>
    <row r="13" spans="1:9" ht="13.5" customHeight="1" x14ac:dyDescent="0.2">
      <c r="A13" s="9" t="s">
        <v>3</v>
      </c>
      <c r="B13" s="10"/>
      <c r="C13" s="10"/>
      <c r="D13" s="10"/>
      <c r="E13" s="11">
        <v>60000</v>
      </c>
      <c r="F13" s="11">
        <v>60000</v>
      </c>
      <c r="G13" s="11">
        <v>-60000</v>
      </c>
      <c r="H13" s="11">
        <v>0</v>
      </c>
    </row>
    <row r="14" spans="1:9" ht="29.1" customHeight="1" x14ac:dyDescent="0.25">
      <c r="A14" s="393" t="s">
        <v>105</v>
      </c>
      <c r="B14" s="394"/>
      <c r="C14" s="394"/>
      <c r="D14" s="395"/>
      <c r="E14" s="6">
        <v>250000</v>
      </c>
      <c r="F14" s="6">
        <v>250000</v>
      </c>
      <c r="G14" s="6">
        <v>0</v>
      </c>
      <c r="H14" s="6">
        <v>250000</v>
      </c>
    </row>
    <row r="15" spans="1:9" ht="12.75" customHeight="1" x14ac:dyDescent="0.2">
      <c r="A15" s="9" t="s">
        <v>4</v>
      </c>
      <c r="B15" s="10"/>
      <c r="C15" s="10"/>
      <c r="D15" s="10"/>
      <c r="E15" s="11">
        <v>50000</v>
      </c>
      <c r="F15" s="11">
        <v>50000</v>
      </c>
      <c r="G15" s="11">
        <v>0</v>
      </c>
      <c r="H15" s="11">
        <v>50000</v>
      </c>
    </row>
    <row r="16" spans="1:9" ht="12" customHeight="1" x14ac:dyDescent="0.2">
      <c r="A16" s="9" t="s">
        <v>136</v>
      </c>
      <c r="B16" s="10"/>
      <c r="C16" s="10"/>
      <c r="D16" s="10"/>
      <c r="E16" s="11">
        <v>200000</v>
      </c>
      <c r="F16" s="11">
        <v>200000</v>
      </c>
      <c r="G16" s="15">
        <v>0</v>
      </c>
      <c r="H16" s="11">
        <v>200000</v>
      </c>
    </row>
    <row r="17" spans="1:8" ht="29.45" customHeight="1" x14ac:dyDescent="0.25">
      <c r="A17" s="393" t="s">
        <v>106</v>
      </c>
      <c r="B17" s="394"/>
      <c r="C17" s="394"/>
      <c r="D17" s="395"/>
      <c r="E17" s="6">
        <v>150000</v>
      </c>
      <c r="F17" s="6">
        <v>142500</v>
      </c>
      <c r="G17" s="6">
        <v>0</v>
      </c>
      <c r="H17" s="6">
        <v>142500</v>
      </c>
    </row>
    <row r="18" spans="1:8" ht="15.6" customHeight="1" x14ac:dyDescent="0.2">
      <c r="A18" s="9" t="s">
        <v>4</v>
      </c>
      <c r="B18" s="10"/>
      <c r="C18" s="10"/>
      <c r="D18" s="10"/>
      <c r="E18" s="11">
        <v>150000</v>
      </c>
      <c r="F18" s="11">
        <v>142500</v>
      </c>
      <c r="G18" s="11">
        <v>0</v>
      </c>
      <c r="H18" s="11">
        <v>142500</v>
      </c>
    </row>
    <row r="19" spans="1:8" ht="29.1" customHeight="1" x14ac:dyDescent="0.25">
      <c r="A19" s="393" t="s">
        <v>107</v>
      </c>
      <c r="B19" s="394"/>
      <c r="C19" s="394"/>
      <c r="D19" s="395"/>
      <c r="E19" s="6">
        <v>85000</v>
      </c>
      <c r="F19" s="6">
        <v>85000</v>
      </c>
      <c r="G19" s="6">
        <v>0</v>
      </c>
      <c r="H19" s="6">
        <v>85000</v>
      </c>
    </row>
    <row r="20" spans="1:8" ht="12.75" customHeight="1" x14ac:dyDescent="0.2">
      <c r="A20" s="9" t="s">
        <v>4</v>
      </c>
      <c r="B20" s="10"/>
      <c r="C20" s="10"/>
      <c r="D20" s="10"/>
      <c r="E20" s="11">
        <v>85000</v>
      </c>
      <c r="F20" s="11">
        <v>85000</v>
      </c>
      <c r="G20" s="11">
        <v>0</v>
      </c>
      <c r="H20" s="11">
        <v>85000</v>
      </c>
    </row>
    <row r="21" spans="1:8" ht="28.5" customHeight="1" x14ac:dyDescent="0.25">
      <c r="A21" s="4" t="s">
        <v>138</v>
      </c>
      <c r="B21" s="5"/>
      <c r="C21" s="5"/>
      <c r="D21" s="5"/>
      <c r="E21" s="6">
        <v>200000</v>
      </c>
      <c r="F21" s="6">
        <v>190000</v>
      </c>
      <c r="G21" s="6">
        <v>70000</v>
      </c>
      <c r="H21" s="6">
        <v>260000</v>
      </c>
    </row>
    <row r="22" spans="1:8" ht="14.1" customHeight="1" x14ac:dyDescent="0.2">
      <c r="A22" s="9" t="s">
        <v>5</v>
      </c>
      <c r="B22" s="10"/>
      <c r="C22" s="10"/>
      <c r="D22" s="10"/>
      <c r="E22" s="11">
        <v>200000</v>
      </c>
      <c r="F22" s="11">
        <v>190000</v>
      </c>
      <c r="G22" s="11">
        <v>70000</v>
      </c>
      <c r="H22" s="11">
        <v>260000</v>
      </c>
    </row>
    <row r="23" spans="1:8" ht="29.45" customHeight="1" x14ac:dyDescent="0.25">
      <c r="A23" s="4" t="s">
        <v>139</v>
      </c>
      <c r="B23" s="5"/>
      <c r="C23" s="5"/>
      <c r="D23" s="5"/>
      <c r="E23" s="6">
        <v>200000</v>
      </c>
      <c r="F23" s="6">
        <v>200000</v>
      </c>
      <c r="G23" s="6">
        <v>-119300</v>
      </c>
      <c r="H23" s="6">
        <f>SUM(F23:G23)</f>
        <v>80700</v>
      </c>
    </row>
    <row r="24" spans="1:8" ht="12.75" customHeight="1" x14ac:dyDescent="0.2">
      <c r="A24" s="9" t="s">
        <v>5</v>
      </c>
      <c r="B24" s="10"/>
      <c r="C24" s="10"/>
      <c r="D24" s="10"/>
      <c r="E24" s="11">
        <v>119300</v>
      </c>
      <c r="F24" s="11">
        <v>119300</v>
      </c>
      <c r="G24" s="11">
        <v>-119300</v>
      </c>
      <c r="H24" s="11">
        <v>0</v>
      </c>
    </row>
    <row r="25" spans="1:8" ht="13.5" customHeight="1" x14ac:dyDescent="0.2">
      <c r="A25" s="9" t="s">
        <v>99</v>
      </c>
      <c r="B25" s="10"/>
      <c r="C25" s="10"/>
      <c r="D25" s="10"/>
      <c r="E25" s="11">
        <v>0</v>
      </c>
      <c r="F25" s="11">
        <v>0</v>
      </c>
      <c r="G25" s="11">
        <v>0</v>
      </c>
      <c r="H25" s="11">
        <v>0</v>
      </c>
    </row>
    <row r="26" spans="1:8" ht="12.95" customHeight="1" x14ac:dyDescent="0.2">
      <c r="A26" s="9" t="s">
        <v>3</v>
      </c>
      <c r="B26" s="10"/>
      <c r="C26" s="10"/>
      <c r="D26" s="16"/>
      <c r="E26" s="11">
        <v>80700</v>
      </c>
      <c r="F26" s="11">
        <v>80700</v>
      </c>
      <c r="G26" s="11">
        <v>0</v>
      </c>
      <c r="H26" s="11">
        <v>80700</v>
      </c>
    </row>
    <row r="27" spans="1:8" ht="30.6" customHeight="1" x14ac:dyDescent="0.25">
      <c r="A27" s="4" t="s">
        <v>140</v>
      </c>
      <c r="B27" s="5"/>
      <c r="C27" s="5"/>
      <c r="D27" s="5"/>
      <c r="E27" s="6">
        <v>80000</v>
      </c>
      <c r="F27" s="6">
        <v>80000</v>
      </c>
      <c r="G27" s="6">
        <v>40000</v>
      </c>
      <c r="H27" s="6">
        <v>120000</v>
      </c>
    </row>
    <row r="28" spans="1:8" ht="12.95" customHeight="1" x14ac:dyDescent="0.2">
      <c r="A28" s="9" t="s">
        <v>5</v>
      </c>
      <c r="B28" s="10"/>
      <c r="C28" s="10"/>
      <c r="D28" s="10"/>
      <c r="E28" s="11">
        <v>80000</v>
      </c>
      <c r="F28" s="11">
        <v>80000</v>
      </c>
      <c r="G28" s="11">
        <v>40000</v>
      </c>
      <c r="H28" s="11">
        <v>120000</v>
      </c>
    </row>
    <row r="29" spans="1:8" ht="34.5" customHeight="1" x14ac:dyDescent="0.25">
      <c r="A29" s="4" t="s">
        <v>141</v>
      </c>
      <c r="B29" s="5"/>
      <c r="C29" s="5"/>
      <c r="D29" s="5"/>
      <c r="E29" s="6">
        <v>40000</v>
      </c>
      <c r="F29" s="6">
        <v>40000</v>
      </c>
      <c r="G29" s="6">
        <v>210000</v>
      </c>
      <c r="H29" s="6">
        <v>250000</v>
      </c>
    </row>
    <row r="30" spans="1:8" ht="14.1" customHeight="1" x14ac:dyDescent="0.2">
      <c r="A30" s="17" t="s">
        <v>121</v>
      </c>
      <c r="B30" s="10"/>
      <c r="C30" s="10"/>
      <c r="D30" s="10"/>
      <c r="E30" s="11">
        <v>40000</v>
      </c>
      <c r="F30" s="11">
        <v>40000</v>
      </c>
      <c r="G30" s="11">
        <v>210000</v>
      </c>
      <c r="H30" s="11">
        <v>250000</v>
      </c>
    </row>
    <row r="31" spans="1:8" ht="30.95" customHeight="1" x14ac:dyDescent="0.25">
      <c r="A31" s="4" t="s">
        <v>142</v>
      </c>
      <c r="B31" s="5"/>
      <c r="C31" s="5"/>
      <c r="D31" s="5"/>
      <c r="E31" s="6">
        <v>300000</v>
      </c>
      <c r="F31" s="6">
        <v>439384.9</v>
      </c>
      <c r="G31" s="6">
        <v>280615.09999999998</v>
      </c>
      <c r="H31" s="6">
        <v>720000</v>
      </c>
    </row>
    <row r="32" spans="1:8" ht="14.45" customHeight="1" x14ac:dyDescent="0.2">
      <c r="A32" s="9" t="s">
        <v>1</v>
      </c>
      <c r="B32" s="10"/>
      <c r="C32" s="10"/>
      <c r="D32" s="10"/>
      <c r="E32" s="11">
        <v>300000</v>
      </c>
      <c r="F32" s="11">
        <v>439384.9</v>
      </c>
      <c r="G32" s="11">
        <v>280615.09999999998</v>
      </c>
      <c r="H32" s="11">
        <v>720000</v>
      </c>
    </row>
    <row r="33" spans="1:8" ht="29.45" customHeight="1" x14ac:dyDescent="0.25">
      <c r="A33" s="4" t="s">
        <v>143</v>
      </c>
      <c r="B33" s="5"/>
      <c r="C33" s="5"/>
      <c r="D33" s="5"/>
      <c r="E33" s="6">
        <v>20000</v>
      </c>
      <c r="F33" s="6">
        <v>20000</v>
      </c>
      <c r="G33" s="6">
        <v>12000</v>
      </c>
      <c r="H33" s="6">
        <v>32000</v>
      </c>
    </row>
    <row r="34" spans="1:8" ht="14.1" customHeight="1" x14ac:dyDescent="0.2">
      <c r="A34" s="18" t="s">
        <v>4</v>
      </c>
      <c r="B34" s="19"/>
      <c r="C34" s="19"/>
      <c r="D34" s="19"/>
      <c r="E34" s="11">
        <v>20000</v>
      </c>
      <c r="F34" s="11">
        <v>20000</v>
      </c>
      <c r="G34" s="11">
        <v>12000</v>
      </c>
      <c r="H34" s="11">
        <v>32000</v>
      </c>
    </row>
    <row r="35" spans="1:8" ht="32.1" customHeight="1" x14ac:dyDescent="0.25">
      <c r="A35" s="20" t="s">
        <v>144</v>
      </c>
      <c r="B35" s="21"/>
      <c r="C35" s="21"/>
      <c r="D35" s="22"/>
      <c r="E35" s="6">
        <v>20000</v>
      </c>
      <c r="F35" s="6">
        <v>20000</v>
      </c>
      <c r="G35" s="6">
        <v>0</v>
      </c>
      <c r="H35" s="6">
        <v>20000</v>
      </c>
    </row>
    <row r="36" spans="1:8" ht="13.5" customHeight="1" x14ac:dyDescent="0.2">
      <c r="A36" s="23" t="s">
        <v>10</v>
      </c>
      <c r="B36" s="24"/>
      <c r="C36" s="24"/>
      <c r="D36" s="25"/>
      <c r="E36" s="26">
        <v>20000</v>
      </c>
      <c r="F36" s="26">
        <v>20000</v>
      </c>
      <c r="G36" s="26">
        <v>0</v>
      </c>
      <c r="H36" s="26">
        <v>20000</v>
      </c>
    </row>
    <row r="37" spans="1:8" ht="35.1" customHeight="1" x14ac:dyDescent="0.25">
      <c r="A37" s="27" t="s">
        <v>6</v>
      </c>
      <c r="B37" s="28"/>
      <c r="C37" s="28"/>
      <c r="D37" s="29"/>
      <c r="E37" s="30">
        <f>SUM(E8,E10,E12,E14,E17,E19,E21,E23,E27,E29,E31,E33,E35)</f>
        <v>1765000</v>
      </c>
      <c r="F37" s="31">
        <f>F8+F10+F12+F14+F17+F19+F21+F23+F27+F29+F31+F33+F35</f>
        <v>1868884.9</v>
      </c>
      <c r="G37" s="30">
        <f>SUM(G8,G10,G12,G14,G17,G19,G21,G23,G27,G29,G31,G33,G35)</f>
        <v>333815.09999999998</v>
      </c>
      <c r="H37" s="30">
        <f>SUM(H8,H10,H12,H14,H17,H19,H21,H23,H27,H29,H31,H33,H35)</f>
        <v>2202700</v>
      </c>
    </row>
    <row r="38" spans="1:8" ht="20.100000000000001" customHeight="1" x14ac:dyDescent="0.2">
      <c r="A38" s="32"/>
      <c r="B38" s="33"/>
      <c r="C38" s="33"/>
      <c r="D38" s="33"/>
      <c r="E38" s="33"/>
      <c r="F38" s="34"/>
      <c r="G38" s="34"/>
      <c r="H38" s="35"/>
    </row>
    <row r="39" spans="1:8" ht="38.1" customHeight="1" x14ac:dyDescent="0.25">
      <c r="A39" s="36" t="s">
        <v>7</v>
      </c>
      <c r="B39" s="37"/>
      <c r="C39" s="37"/>
      <c r="D39" s="37"/>
      <c r="E39" s="38" t="s">
        <v>40</v>
      </c>
      <c r="F39" s="38" t="s">
        <v>195</v>
      </c>
      <c r="G39" s="38" t="str">
        <f>G7</f>
        <v>Izmjene Plana 2024.</v>
      </c>
      <c r="H39" s="39" t="str">
        <f>H7</f>
        <v>Novi Plan 2024.</v>
      </c>
    </row>
    <row r="40" spans="1:8" ht="30" customHeight="1" x14ac:dyDescent="0.25">
      <c r="A40" s="37" t="s">
        <v>8</v>
      </c>
      <c r="B40" s="40"/>
      <c r="C40" s="40"/>
      <c r="D40" s="40"/>
      <c r="E40" s="30">
        <v>300000</v>
      </c>
      <c r="F40" s="30">
        <v>285000</v>
      </c>
      <c r="G40" s="30">
        <v>345000</v>
      </c>
      <c r="H40" s="30">
        <f>SUM(F40:G40)</f>
        <v>630000</v>
      </c>
    </row>
    <row r="41" spans="1:8" ht="11.45" customHeight="1" x14ac:dyDescent="0.2">
      <c r="A41" s="41" t="s">
        <v>2</v>
      </c>
      <c r="B41" s="42"/>
      <c r="C41" s="42"/>
      <c r="D41" s="42"/>
      <c r="E41" s="26">
        <v>300000</v>
      </c>
      <c r="F41" s="26">
        <v>285000</v>
      </c>
      <c r="G41" s="26">
        <v>345000</v>
      </c>
      <c r="H41" s="26">
        <f>SUM(F41:G41)</f>
        <v>630000</v>
      </c>
    </row>
    <row r="42" spans="1:8" ht="31.5" customHeight="1" x14ac:dyDescent="0.25">
      <c r="A42" s="27" t="s">
        <v>6</v>
      </c>
      <c r="B42" s="29"/>
      <c r="C42" s="29"/>
      <c r="D42" s="29"/>
      <c r="E42" s="30">
        <f t="shared" ref="E42" si="0">SUM(E40)</f>
        <v>300000</v>
      </c>
      <c r="F42" s="30">
        <v>285000</v>
      </c>
      <c r="G42" s="30">
        <v>345000</v>
      </c>
      <c r="H42" s="30">
        <f>SUM(F42:G42)</f>
        <v>630000</v>
      </c>
    </row>
    <row r="43" spans="1:8" ht="20.100000000000001" customHeight="1" x14ac:dyDescent="0.2">
      <c r="A43" s="43"/>
      <c r="E43" s="34"/>
      <c r="F43" s="34"/>
      <c r="G43" s="34"/>
      <c r="H43" s="35"/>
    </row>
    <row r="44" spans="1:8" ht="36.950000000000003" customHeight="1" x14ac:dyDescent="0.25">
      <c r="A44" s="44" t="s">
        <v>9</v>
      </c>
      <c r="B44" s="29"/>
      <c r="C44" s="29"/>
      <c r="D44" s="45"/>
      <c r="E44" s="46" t="s">
        <v>40</v>
      </c>
      <c r="F44" s="46" t="s">
        <v>195</v>
      </c>
      <c r="G44" s="38" t="s">
        <v>180</v>
      </c>
      <c r="H44" s="39" t="s">
        <v>179</v>
      </c>
    </row>
    <row r="45" spans="1:8" ht="30.95" customHeight="1" x14ac:dyDescent="0.25">
      <c r="A45" s="47" t="s">
        <v>145</v>
      </c>
      <c r="B45" s="48"/>
      <c r="C45" s="48"/>
      <c r="D45" s="49"/>
      <c r="E45" s="6">
        <v>40000</v>
      </c>
      <c r="F45" s="6">
        <v>40000</v>
      </c>
      <c r="G45" s="6">
        <v>0</v>
      </c>
      <c r="H45" s="6">
        <v>40000</v>
      </c>
    </row>
    <row r="46" spans="1:8" ht="15" customHeight="1" x14ac:dyDescent="0.2">
      <c r="A46" s="50" t="s">
        <v>137</v>
      </c>
      <c r="B46" s="51"/>
      <c r="C46" s="51"/>
      <c r="D46" s="52"/>
      <c r="E46" s="11">
        <v>5000</v>
      </c>
      <c r="F46" s="11">
        <v>5000</v>
      </c>
      <c r="G46" s="11">
        <v>0</v>
      </c>
      <c r="H46" s="11">
        <v>5000</v>
      </c>
    </row>
    <row r="47" spans="1:8" ht="15.6" customHeight="1" x14ac:dyDescent="0.2">
      <c r="A47" s="41" t="s">
        <v>5</v>
      </c>
      <c r="B47" s="53"/>
      <c r="C47" s="53"/>
      <c r="D47" s="54"/>
      <c r="E47" s="11">
        <v>35000</v>
      </c>
      <c r="F47" s="11">
        <v>35000</v>
      </c>
      <c r="G47" s="11">
        <v>0</v>
      </c>
      <c r="H47" s="11">
        <v>35000</v>
      </c>
    </row>
    <row r="48" spans="1:8" ht="29.25" customHeight="1" x14ac:dyDescent="0.25">
      <c r="A48" s="55" t="s">
        <v>146</v>
      </c>
      <c r="B48" s="40"/>
      <c r="C48" s="40"/>
      <c r="D48" s="56"/>
      <c r="E48" s="6">
        <v>30000</v>
      </c>
      <c r="F48" s="6">
        <v>30000</v>
      </c>
      <c r="G48" s="6">
        <v>0</v>
      </c>
      <c r="H48" s="6">
        <v>30000</v>
      </c>
    </row>
    <row r="49" spans="1:8" ht="12.95" customHeight="1" x14ac:dyDescent="0.2">
      <c r="A49" s="41" t="s">
        <v>12</v>
      </c>
      <c r="B49" s="42"/>
      <c r="C49" s="42"/>
      <c r="D49" s="10"/>
      <c r="E49" s="11">
        <v>8722.68</v>
      </c>
      <c r="F49" s="11">
        <v>8722.68</v>
      </c>
      <c r="G49" s="11">
        <v>0</v>
      </c>
      <c r="H49" s="11">
        <v>8722.68</v>
      </c>
    </row>
    <row r="50" spans="1:8" ht="13.5" customHeight="1" x14ac:dyDescent="0.2">
      <c r="A50" s="41" t="s">
        <v>4</v>
      </c>
      <c r="B50" s="53"/>
      <c r="C50" s="53"/>
      <c r="D50" s="54"/>
      <c r="E50" s="11">
        <v>21277.32</v>
      </c>
      <c r="F50" s="11">
        <v>21277.32</v>
      </c>
      <c r="G50" s="11">
        <v>0</v>
      </c>
      <c r="H50" s="11">
        <v>21277.32</v>
      </c>
    </row>
    <row r="51" spans="1:8" ht="33.6" customHeight="1" x14ac:dyDescent="0.25">
      <c r="A51" s="37" t="s">
        <v>147</v>
      </c>
      <c r="B51" s="40"/>
      <c r="C51" s="40"/>
      <c r="D51" s="56"/>
      <c r="E51" s="6">
        <v>250000</v>
      </c>
      <c r="F51" s="6">
        <v>237500</v>
      </c>
      <c r="G51" s="6">
        <v>13777.32</v>
      </c>
      <c r="H51" s="6">
        <f>SUM(F51:G51)</f>
        <v>251277.32</v>
      </c>
    </row>
    <row r="52" spans="1:8" ht="12" customHeight="1" x14ac:dyDescent="0.2">
      <c r="A52" s="41" t="s">
        <v>4</v>
      </c>
      <c r="B52" s="53"/>
      <c r="C52" s="53"/>
      <c r="D52" s="54"/>
      <c r="E52" s="11">
        <v>250000</v>
      </c>
      <c r="F52" s="11">
        <v>237500</v>
      </c>
      <c r="G52" s="11">
        <v>13104.39</v>
      </c>
      <c r="H52" s="11">
        <f>SUM(F52:G52)</f>
        <v>250604.39</v>
      </c>
    </row>
    <row r="53" spans="1:8" ht="12" customHeight="1" x14ac:dyDescent="0.2">
      <c r="A53" s="50" t="s">
        <v>12</v>
      </c>
      <c r="B53" s="57"/>
      <c r="C53" s="57"/>
      <c r="D53" s="58"/>
      <c r="E53" s="11">
        <v>0</v>
      </c>
      <c r="F53" s="15">
        <v>0</v>
      </c>
      <c r="G53" s="15">
        <v>672.93</v>
      </c>
      <c r="H53" s="11">
        <f>SUM(F53:G53)</f>
        <v>672.93</v>
      </c>
    </row>
    <row r="54" spans="1:8" ht="29.45" customHeight="1" x14ac:dyDescent="0.25">
      <c r="A54" s="59" t="s">
        <v>148</v>
      </c>
      <c r="B54" s="48"/>
      <c r="C54" s="48"/>
      <c r="D54" s="49"/>
      <c r="E54" s="6">
        <v>40000</v>
      </c>
      <c r="F54" s="6">
        <v>40000</v>
      </c>
      <c r="G54" s="60">
        <v>-40000</v>
      </c>
      <c r="H54" s="6">
        <v>0</v>
      </c>
    </row>
    <row r="55" spans="1:8" ht="15" customHeight="1" x14ac:dyDescent="0.2">
      <c r="A55" s="41" t="s">
        <v>4</v>
      </c>
      <c r="B55" s="53"/>
      <c r="C55" s="53"/>
      <c r="D55" s="54"/>
      <c r="E55" s="11">
        <v>40000</v>
      </c>
      <c r="F55" s="11">
        <v>40000</v>
      </c>
      <c r="G55" s="15">
        <v>-40000</v>
      </c>
      <c r="H55" s="11">
        <v>0</v>
      </c>
    </row>
    <row r="56" spans="1:8" ht="30.95" customHeight="1" x14ac:dyDescent="0.25">
      <c r="A56" s="55" t="s">
        <v>149</v>
      </c>
      <c r="B56" s="40"/>
      <c r="C56" s="40"/>
      <c r="D56" s="56"/>
      <c r="E56" s="6">
        <v>40000</v>
      </c>
      <c r="F56" s="6">
        <v>40000</v>
      </c>
      <c r="G56" s="6">
        <v>-20000</v>
      </c>
      <c r="H56" s="6">
        <v>20000</v>
      </c>
    </row>
    <row r="57" spans="1:8" ht="14.1" customHeight="1" x14ac:dyDescent="0.2">
      <c r="A57" s="41" t="s">
        <v>4</v>
      </c>
      <c r="B57" s="53"/>
      <c r="C57" s="53"/>
      <c r="D57" s="54"/>
      <c r="E57" s="11">
        <v>40000</v>
      </c>
      <c r="F57" s="11">
        <v>40000</v>
      </c>
      <c r="G57" s="11">
        <v>-20000</v>
      </c>
      <c r="H57" s="11">
        <v>20000</v>
      </c>
    </row>
    <row r="58" spans="1:8" ht="32.450000000000003" customHeight="1" x14ac:dyDescent="0.25">
      <c r="A58" s="55" t="s">
        <v>150</v>
      </c>
      <c r="B58" s="40"/>
      <c r="C58" s="40"/>
      <c r="D58" s="56"/>
      <c r="E58" s="6">
        <v>50000</v>
      </c>
      <c r="F58" s="6">
        <v>50000</v>
      </c>
      <c r="G58" s="6">
        <v>-50000</v>
      </c>
      <c r="H58" s="6">
        <v>0</v>
      </c>
    </row>
    <row r="59" spans="1:8" ht="13.5" customHeight="1" x14ac:dyDescent="0.2">
      <c r="A59" s="41" t="s">
        <v>4</v>
      </c>
      <c r="B59" s="53"/>
      <c r="C59" s="53"/>
      <c r="D59" s="54"/>
      <c r="E59" s="11">
        <v>50000</v>
      </c>
      <c r="F59" s="11">
        <v>50000</v>
      </c>
      <c r="G59" s="11">
        <v>-50000</v>
      </c>
      <c r="H59" s="11">
        <v>0</v>
      </c>
    </row>
    <row r="60" spans="1:8" ht="32.25" customHeight="1" x14ac:dyDescent="0.25">
      <c r="A60" s="55" t="s">
        <v>151</v>
      </c>
      <c r="B60" s="40"/>
      <c r="C60" s="40"/>
      <c r="D60" s="56"/>
      <c r="E60" s="6">
        <v>0</v>
      </c>
      <c r="F60" s="6">
        <v>0</v>
      </c>
      <c r="G60" s="6">
        <v>5500</v>
      </c>
      <c r="H60" s="6">
        <v>5500</v>
      </c>
    </row>
    <row r="61" spans="1:8" ht="14.1" customHeight="1" x14ac:dyDescent="0.2">
      <c r="A61" s="41" t="s">
        <v>4</v>
      </c>
      <c r="B61" s="53"/>
      <c r="C61" s="53"/>
      <c r="D61" s="54"/>
      <c r="E61" s="11">
        <v>0</v>
      </c>
      <c r="F61" s="11">
        <v>0</v>
      </c>
      <c r="G61" s="11">
        <v>5500</v>
      </c>
      <c r="H61" s="11">
        <v>0</v>
      </c>
    </row>
    <row r="62" spans="1:8" ht="32.25" customHeight="1" x14ac:dyDescent="0.25">
      <c r="A62" s="55" t="s">
        <v>152</v>
      </c>
      <c r="B62" s="61"/>
      <c r="C62" s="61"/>
      <c r="D62" s="5"/>
      <c r="E62" s="6">
        <v>20000</v>
      </c>
      <c r="F62" s="6">
        <v>20000</v>
      </c>
      <c r="G62" s="6">
        <v>-10000</v>
      </c>
      <c r="H62" s="6">
        <v>10000</v>
      </c>
    </row>
    <row r="63" spans="1:8" ht="14.1" customHeight="1" x14ac:dyDescent="0.2">
      <c r="A63" s="41" t="s">
        <v>10</v>
      </c>
      <c r="B63" s="53"/>
      <c r="C63" s="53"/>
      <c r="D63" s="54"/>
      <c r="E63" s="11">
        <v>20000</v>
      </c>
      <c r="F63" s="11">
        <v>20000</v>
      </c>
      <c r="G63" s="11">
        <v>-10000</v>
      </c>
      <c r="H63" s="11">
        <v>10000</v>
      </c>
    </row>
    <row r="64" spans="1:8" ht="30.75" customHeight="1" x14ac:dyDescent="0.25">
      <c r="A64" s="55" t="s">
        <v>153</v>
      </c>
      <c r="B64" s="40"/>
      <c r="C64" s="40"/>
      <c r="D64" s="56"/>
      <c r="E64" s="6">
        <v>260000</v>
      </c>
      <c r="F64" s="6">
        <v>260000</v>
      </c>
      <c r="G64" s="6">
        <v>0</v>
      </c>
      <c r="H64" s="6">
        <v>260000</v>
      </c>
    </row>
    <row r="65" spans="1:8" ht="11.45" customHeight="1" x14ac:dyDescent="0.2">
      <c r="A65" s="41" t="s">
        <v>10</v>
      </c>
      <c r="B65" s="53"/>
      <c r="C65" s="53"/>
      <c r="D65" s="54"/>
      <c r="E65" s="11">
        <v>260000</v>
      </c>
      <c r="F65" s="11">
        <v>260000</v>
      </c>
      <c r="G65" s="11">
        <v>0</v>
      </c>
      <c r="H65" s="11">
        <v>260000</v>
      </c>
    </row>
    <row r="66" spans="1:8" ht="30" customHeight="1" x14ac:dyDescent="0.25">
      <c r="A66" s="55" t="s">
        <v>154</v>
      </c>
      <c r="B66" s="40"/>
      <c r="C66" s="40"/>
      <c r="D66" s="56"/>
      <c r="E66" s="6">
        <v>100000</v>
      </c>
      <c r="F66" s="6">
        <v>95000</v>
      </c>
      <c r="G66" s="6">
        <v>0</v>
      </c>
      <c r="H66" s="6">
        <f>SUM(F66:G66)</f>
        <v>95000</v>
      </c>
    </row>
    <row r="67" spans="1:8" ht="11.45" customHeight="1" x14ac:dyDescent="0.2">
      <c r="A67" s="41" t="s">
        <v>11</v>
      </c>
      <c r="B67" s="53"/>
      <c r="C67" s="53"/>
      <c r="D67" s="54"/>
      <c r="E67" s="11">
        <v>100000</v>
      </c>
      <c r="F67" s="11">
        <v>95000</v>
      </c>
      <c r="G67" s="11">
        <v>0</v>
      </c>
      <c r="H67" s="11">
        <f>SUM(F67:G67)</f>
        <v>95000</v>
      </c>
    </row>
    <row r="68" spans="1:8" ht="30.75" customHeight="1" x14ac:dyDescent="0.25">
      <c r="A68" s="4" t="s">
        <v>155</v>
      </c>
      <c r="B68" s="56"/>
      <c r="C68" s="56"/>
      <c r="D68" s="56"/>
      <c r="E68" s="6">
        <v>100000</v>
      </c>
      <c r="F68" s="6">
        <v>100000</v>
      </c>
      <c r="G68" s="6">
        <v>-100000</v>
      </c>
      <c r="H68" s="6">
        <v>0</v>
      </c>
    </row>
    <row r="69" spans="1:8" ht="13.5" customHeight="1" x14ac:dyDescent="0.2">
      <c r="A69" s="9" t="s">
        <v>13</v>
      </c>
      <c r="B69" s="10"/>
      <c r="C69" s="10"/>
      <c r="D69" s="10"/>
      <c r="E69" s="11">
        <v>100000</v>
      </c>
      <c r="F69" s="11">
        <v>100000</v>
      </c>
      <c r="G69" s="11">
        <v>-100000</v>
      </c>
      <c r="H69" s="11">
        <v>0</v>
      </c>
    </row>
    <row r="70" spans="1:8" ht="30" customHeight="1" x14ac:dyDescent="0.25">
      <c r="A70" s="20" t="s">
        <v>156</v>
      </c>
      <c r="B70" s="21"/>
      <c r="C70" s="21"/>
      <c r="D70" s="21"/>
      <c r="E70" s="6">
        <v>30000</v>
      </c>
      <c r="F70" s="6">
        <v>30000</v>
      </c>
      <c r="G70" s="6">
        <v>-15000</v>
      </c>
      <c r="H70" s="6">
        <v>15000</v>
      </c>
    </row>
    <row r="71" spans="1:8" ht="12.6" customHeight="1" x14ac:dyDescent="0.2">
      <c r="A71" s="62" t="s">
        <v>11</v>
      </c>
      <c r="B71" s="63"/>
      <c r="C71" s="63"/>
      <c r="D71" s="64"/>
      <c r="E71" s="11">
        <v>30000</v>
      </c>
      <c r="F71" s="11">
        <v>30000</v>
      </c>
      <c r="G71" s="11">
        <v>-15000</v>
      </c>
      <c r="H71" s="11">
        <v>15000</v>
      </c>
    </row>
    <row r="72" spans="1:8" ht="29.25" customHeight="1" x14ac:dyDescent="0.25">
      <c r="A72" s="21" t="s">
        <v>157</v>
      </c>
      <c r="B72" s="21"/>
      <c r="C72" s="21"/>
      <c r="D72" s="22"/>
      <c r="E72" s="65">
        <v>170000</v>
      </c>
      <c r="F72" s="65">
        <v>161500</v>
      </c>
      <c r="G72" s="65">
        <v>-161500</v>
      </c>
      <c r="H72" s="65">
        <v>0</v>
      </c>
    </row>
    <row r="73" spans="1:8" ht="14.45" customHeight="1" x14ac:dyDescent="0.2">
      <c r="A73" s="66" t="s">
        <v>13</v>
      </c>
      <c r="B73" s="66"/>
      <c r="C73" s="67"/>
      <c r="D73" s="67"/>
      <c r="E73" s="68">
        <v>170000</v>
      </c>
      <c r="F73" s="68">
        <v>161500</v>
      </c>
      <c r="G73" s="26">
        <v>-161500</v>
      </c>
      <c r="H73" s="26">
        <v>0</v>
      </c>
    </row>
    <row r="74" spans="1:8" ht="35.450000000000003" customHeight="1" x14ac:dyDescent="0.25">
      <c r="A74" s="27" t="s">
        <v>6</v>
      </c>
      <c r="B74" s="69"/>
      <c r="C74" s="69"/>
      <c r="D74" s="69"/>
      <c r="E74" s="70">
        <f>SUM(E45,E48,E51,E54,E56,E58,E60,E62,E64,E66,E68,E70,E72)</f>
        <v>1130000</v>
      </c>
      <c r="F74" s="71">
        <f>F45+F48+F51+F54+F56+F58+F60+F62+F64+F66+F68+F70+F72</f>
        <v>1104000</v>
      </c>
      <c r="G74" s="70">
        <f>SUM(G45,G48,G51,G54,G56,G58,G60,G62,G64,G66,G68,G70,G72)</f>
        <v>-377222.68</v>
      </c>
      <c r="H74" s="70">
        <f>SUM(H45,H48,H51,H54,H56,H58,H60,H62,H64,H66,H68,H70,H72)</f>
        <v>726777.32000000007</v>
      </c>
    </row>
    <row r="75" spans="1:8" ht="18" customHeight="1" x14ac:dyDescent="0.2">
      <c r="B75" s="72"/>
      <c r="C75" s="73"/>
      <c r="D75" s="74"/>
      <c r="E75" s="75"/>
      <c r="F75" s="75"/>
      <c r="G75" s="75"/>
      <c r="H75" s="76"/>
    </row>
    <row r="76" spans="1:8" ht="33.6" customHeight="1" x14ac:dyDescent="0.2">
      <c r="A76" s="77" t="s">
        <v>14</v>
      </c>
      <c r="B76" s="73"/>
      <c r="C76" s="73"/>
      <c r="D76" s="73"/>
      <c r="E76" s="38" t="s">
        <v>40</v>
      </c>
      <c r="F76" s="38" t="s">
        <v>195</v>
      </c>
      <c r="G76" s="38" t="s">
        <v>180</v>
      </c>
      <c r="H76" s="39" t="s">
        <v>179</v>
      </c>
    </row>
    <row r="77" spans="1:8" ht="35.1" customHeight="1" x14ac:dyDescent="0.25">
      <c r="A77" s="78" t="s">
        <v>101</v>
      </c>
      <c r="B77" s="79"/>
      <c r="C77" s="79"/>
      <c r="D77" s="79"/>
      <c r="E77" s="30">
        <v>50000</v>
      </c>
      <c r="F77" s="30">
        <v>50000</v>
      </c>
      <c r="G77" s="30">
        <v>0</v>
      </c>
      <c r="H77" s="30">
        <v>50000</v>
      </c>
    </row>
    <row r="78" spans="1:8" ht="12.6" customHeight="1" x14ac:dyDescent="0.2">
      <c r="A78" s="80" t="s">
        <v>13</v>
      </c>
      <c r="B78" s="81"/>
      <c r="C78" s="81"/>
      <c r="D78" s="81"/>
      <c r="E78" s="82">
        <v>50000</v>
      </c>
      <c r="F78" s="82">
        <v>50000</v>
      </c>
      <c r="G78" s="82">
        <v>0</v>
      </c>
      <c r="H78" s="82">
        <v>50000</v>
      </c>
    </row>
    <row r="79" spans="1:8" ht="33" customHeight="1" x14ac:dyDescent="0.25">
      <c r="A79" s="83" t="s">
        <v>6</v>
      </c>
      <c r="B79" s="28"/>
      <c r="C79" s="28"/>
      <c r="D79" s="28"/>
      <c r="E79" s="84">
        <f>E77</f>
        <v>50000</v>
      </c>
      <c r="F79" s="84">
        <f>F77</f>
        <v>50000</v>
      </c>
      <c r="G79" s="84">
        <f t="shared" ref="G79" si="1">G77</f>
        <v>0</v>
      </c>
      <c r="H79" s="84">
        <f>H77</f>
        <v>50000</v>
      </c>
    </row>
    <row r="80" spans="1:8" ht="15" customHeight="1" x14ac:dyDescent="0.2">
      <c r="A80" s="85"/>
      <c r="B80" s="34"/>
      <c r="C80" s="34"/>
      <c r="D80" s="34"/>
      <c r="E80" s="86"/>
      <c r="F80" s="86"/>
      <c r="G80" s="86"/>
      <c r="H80" s="87"/>
    </row>
    <row r="81" spans="1:8" ht="37.5" customHeight="1" x14ac:dyDescent="0.2">
      <c r="A81" s="396" t="s">
        <v>15</v>
      </c>
      <c r="B81" s="396"/>
      <c r="C81" s="396"/>
      <c r="D81" s="73"/>
      <c r="E81" s="38" t="s">
        <v>40</v>
      </c>
      <c r="F81" s="38" t="s">
        <v>195</v>
      </c>
      <c r="G81" s="38" t="s">
        <v>180</v>
      </c>
      <c r="H81" s="39" t="s">
        <v>179</v>
      </c>
    </row>
    <row r="82" spans="1:8" ht="33" customHeight="1" x14ac:dyDescent="0.25">
      <c r="A82" s="77" t="s">
        <v>16</v>
      </c>
      <c r="B82" s="88"/>
      <c r="C82" s="88"/>
      <c r="D82" s="88"/>
      <c r="E82" s="30">
        <v>83000</v>
      </c>
      <c r="F82" s="30">
        <v>83000</v>
      </c>
      <c r="G82" s="30">
        <v>0</v>
      </c>
      <c r="H82" s="30">
        <v>83000</v>
      </c>
    </row>
    <row r="83" spans="1:8" ht="15.6" customHeight="1" x14ac:dyDescent="0.2">
      <c r="A83" s="89" t="s">
        <v>4</v>
      </c>
      <c r="B83" s="90"/>
      <c r="C83" s="90"/>
      <c r="D83" s="90"/>
      <c r="E83" s="26">
        <v>83000</v>
      </c>
      <c r="F83" s="26">
        <v>83000</v>
      </c>
      <c r="G83" s="26">
        <v>0</v>
      </c>
      <c r="H83" s="26">
        <v>83000</v>
      </c>
    </row>
    <row r="84" spans="1:8" ht="31.5" customHeight="1" x14ac:dyDescent="0.25">
      <c r="A84" s="91" t="s">
        <v>6</v>
      </c>
      <c r="B84" s="92"/>
      <c r="C84" s="92"/>
      <c r="D84" s="92"/>
      <c r="E84" s="30">
        <f>E82</f>
        <v>83000</v>
      </c>
      <c r="F84" s="30">
        <f>F82</f>
        <v>83000</v>
      </c>
      <c r="G84" s="30">
        <f t="shared" ref="G84" si="2">G82</f>
        <v>0</v>
      </c>
      <c r="H84" s="30">
        <f>SUM(H82)</f>
        <v>83000</v>
      </c>
    </row>
    <row r="85" spans="1:8" ht="23.1" customHeight="1" x14ac:dyDescent="0.2">
      <c r="A85" s="43"/>
      <c r="B85" s="34"/>
      <c r="C85" s="34"/>
      <c r="D85" s="34"/>
      <c r="E85" s="93"/>
      <c r="F85" s="93"/>
      <c r="G85" s="93"/>
      <c r="H85" s="94"/>
    </row>
    <row r="86" spans="1:8" ht="39.75" customHeight="1" x14ac:dyDescent="0.25">
      <c r="A86" s="44" t="s">
        <v>17</v>
      </c>
      <c r="B86" s="95"/>
      <c r="C86" s="95"/>
      <c r="D86" s="96"/>
      <c r="E86" s="38" t="s">
        <v>40</v>
      </c>
      <c r="F86" s="38" t="s">
        <v>195</v>
      </c>
      <c r="G86" s="38" t="s">
        <v>180</v>
      </c>
      <c r="H86" s="39" t="s">
        <v>179</v>
      </c>
    </row>
    <row r="87" spans="1:8" ht="32.1" customHeight="1" x14ac:dyDescent="0.25">
      <c r="A87" s="97" t="s">
        <v>18</v>
      </c>
      <c r="B87" s="98"/>
      <c r="C87" s="98"/>
      <c r="D87" s="99"/>
      <c r="E87" s="30">
        <v>20000</v>
      </c>
      <c r="F87" s="30">
        <v>20000</v>
      </c>
      <c r="G87" s="30">
        <v>0</v>
      </c>
      <c r="H87" s="30">
        <v>20000</v>
      </c>
    </row>
    <row r="88" spans="1:8" ht="16.5" customHeight="1" x14ac:dyDescent="0.2">
      <c r="A88" s="100" t="s">
        <v>19</v>
      </c>
      <c r="B88" s="101"/>
      <c r="C88" s="102"/>
      <c r="D88" s="102"/>
      <c r="E88" s="103">
        <v>20000</v>
      </c>
      <c r="F88" s="103">
        <v>20000</v>
      </c>
      <c r="G88" s="103">
        <v>0</v>
      </c>
      <c r="H88" s="104">
        <v>20000</v>
      </c>
    </row>
    <row r="89" spans="1:8" ht="33" customHeight="1" x14ac:dyDescent="0.25">
      <c r="A89" s="27" t="s">
        <v>6</v>
      </c>
      <c r="B89" s="105"/>
      <c r="C89" s="105"/>
      <c r="D89" s="105"/>
      <c r="E89" s="30">
        <f>E87</f>
        <v>20000</v>
      </c>
      <c r="F89" s="30">
        <f>F87</f>
        <v>20000</v>
      </c>
      <c r="G89" s="30">
        <f t="shared" ref="G89:H89" si="3">G87</f>
        <v>0</v>
      </c>
      <c r="H89" s="30">
        <f t="shared" si="3"/>
        <v>20000</v>
      </c>
    </row>
    <row r="90" spans="1:8" ht="15" customHeight="1" x14ac:dyDescent="0.2">
      <c r="A90" s="106"/>
      <c r="B90" s="107"/>
      <c r="C90" s="107"/>
      <c r="D90" s="107"/>
      <c r="E90" s="108"/>
      <c r="F90" s="93"/>
      <c r="G90" s="93"/>
      <c r="H90" s="94"/>
    </row>
    <row r="91" spans="1:8" ht="39.75" customHeight="1" x14ac:dyDescent="0.25">
      <c r="A91" s="109" t="s">
        <v>20</v>
      </c>
      <c r="B91" s="110"/>
      <c r="C91" s="111"/>
      <c r="D91" s="110"/>
      <c r="E91" s="38" t="s">
        <v>40</v>
      </c>
      <c r="F91" s="38" t="s">
        <v>195</v>
      </c>
      <c r="G91" s="38" t="s">
        <v>180</v>
      </c>
      <c r="H91" s="39" t="s">
        <v>179</v>
      </c>
    </row>
    <row r="92" spans="1:8" ht="35.25" customHeight="1" x14ac:dyDescent="0.25">
      <c r="A92" s="112" t="s">
        <v>21</v>
      </c>
      <c r="B92" s="113"/>
      <c r="C92" s="113"/>
      <c r="D92" s="114"/>
      <c r="E92" s="115">
        <v>10000</v>
      </c>
      <c r="F92" s="115">
        <v>10000</v>
      </c>
      <c r="G92" s="115">
        <v>0</v>
      </c>
      <c r="H92" s="116">
        <v>10000</v>
      </c>
    </row>
    <row r="93" spans="1:8" ht="14.1" customHeight="1" x14ac:dyDescent="0.2">
      <c r="A93" s="80" t="s">
        <v>22</v>
      </c>
      <c r="B93" s="117"/>
      <c r="C93" s="117"/>
      <c r="D93" s="118"/>
      <c r="E93" s="119">
        <v>10000</v>
      </c>
      <c r="F93" s="119">
        <v>10000</v>
      </c>
      <c r="G93" s="103">
        <v>0</v>
      </c>
      <c r="H93" s="104">
        <v>10000</v>
      </c>
    </row>
    <row r="94" spans="1:8" ht="35.450000000000003" customHeight="1" x14ac:dyDescent="0.25">
      <c r="A94" s="120" t="s">
        <v>23</v>
      </c>
      <c r="B94" s="69"/>
      <c r="C94" s="69"/>
      <c r="D94" s="121"/>
      <c r="E94" s="30">
        <v>150000</v>
      </c>
      <c r="F94" s="30">
        <v>150000</v>
      </c>
      <c r="G94" s="30">
        <v>0</v>
      </c>
      <c r="H94" s="30">
        <v>150000</v>
      </c>
    </row>
    <row r="95" spans="1:8" ht="14.1" customHeight="1" x14ac:dyDescent="0.2">
      <c r="A95" s="122" t="s">
        <v>10</v>
      </c>
      <c r="B95" s="123"/>
      <c r="C95" s="123"/>
      <c r="D95" s="124"/>
      <c r="E95" s="26">
        <v>150000</v>
      </c>
      <c r="F95" s="26">
        <v>150000</v>
      </c>
      <c r="G95" s="26">
        <v>0</v>
      </c>
      <c r="H95" s="26">
        <v>150000</v>
      </c>
    </row>
    <row r="96" spans="1:8" ht="33" customHeight="1" x14ac:dyDescent="0.25">
      <c r="A96" s="27" t="s">
        <v>6</v>
      </c>
      <c r="B96" s="69"/>
      <c r="C96" s="69"/>
      <c r="D96" s="69"/>
      <c r="E96" s="30">
        <f>SUM(E92,E94)</f>
        <v>160000</v>
      </c>
      <c r="F96" s="30">
        <f>SUM(F92,F94)</f>
        <v>160000</v>
      </c>
      <c r="G96" s="30">
        <f>SUM(G92,G94)</f>
        <v>0</v>
      </c>
      <c r="H96" s="30">
        <f>SUM(H92,H94)</f>
        <v>160000</v>
      </c>
    </row>
    <row r="97" spans="1:8" ht="15" customHeight="1" x14ac:dyDescent="0.2">
      <c r="A97" s="43"/>
      <c r="E97" s="125"/>
      <c r="F97" s="125"/>
      <c r="G97" s="125"/>
      <c r="H97" s="126"/>
    </row>
    <row r="98" spans="1:8" ht="35.1" customHeight="1" x14ac:dyDescent="0.25">
      <c r="A98" s="127" t="s">
        <v>37</v>
      </c>
      <c r="B98" s="128"/>
      <c r="C98" s="128"/>
      <c r="D98" s="129"/>
      <c r="E98" s="38" t="s">
        <v>40</v>
      </c>
      <c r="F98" s="38" t="s">
        <v>195</v>
      </c>
      <c r="G98" s="38" t="s">
        <v>180</v>
      </c>
      <c r="H98" s="39" t="s">
        <v>179</v>
      </c>
    </row>
    <row r="99" spans="1:8" ht="39" customHeight="1" x14ac:dyDescent="0.25">
      <c r="A99" s="130" t="s">
        <v>38</v>
      </c>
      <c r="B99" s="69"/>
      <c r="C99" s="69"/>
      <c r="D99" s="121"/>
      <c r="E99" s="131">
        <v>80000</v>
      </c>
      <c r="F99" s="131">
        <v>80000</v>
      </c>
      <c r="G99" s="30">
        <v>0</v>
      </c>
      <c r="H99" s="30">
        <v>80000</v>
      </c>
    </row>
    <row r="100" spans="1:8" ht="12.95" customHeight="1" x14ac:dyDescent="0.2">
      <c r="A100" s="132" t="s">
        <v>24</v>
      </c>
      <c r="B100" s="133"/>
      <c r="C100" s="133"/>
      <c r="D100" s="133"/>
      <c r="E100" s="26">
        <v>80000</v>
      </c>
      <c r="F100" s="26">
        <v>80000</v>
      </c>
      <c r="G100" s="26">
        <v>0</v>
      </c>
      <c r="H100" s="26">
        <v>80000</v>
      </c>
    </row>
    <row r="101" spans="1:8" ht="38.1" customHeight="1" x14ac:dyDescent="0.25">
      <c r="A101" s="83" t="s">
        <v>6</v>
      </c>
      <c r="B101" s="134"/>
      <c r="C101" s="134"/>
      <c r="D101" s="134"/>
      <c r="E101" s="30">
        <f>E99</f>
        <v>80000</v>
      </c>
      <c r="F101" s="30">
        <f>F99</f>
        <v>80000</v>
      </c>
      <c r="G101" s="30">
        <f t="shared" ref="G101:H101" si="4">G99</f>
        <v>0</v>
      </c>
      <c r="H101" s="30">
        <f t="shared" si="4"/>
        <v>80000</v>
      </c>
    </row>
    <row r="102" spans="1:8" ht="24.75" customHeight="1" thickBot="1" x14ac:dyDescent="0.25">
      <c r="A102" s="43"/>
      <c r="E102" s="125"/>
      <c r="F102" s="125"/>
      <c r="G102" s="125"/>
      <c r="H102" s="126"/>
    </row>
    <row r="103" spans="1:8" ht="21.75" customHeight="1" x14ac:dyDescent="0.2">
      <c r="A103" s="389" t="s">
        <v>123</v>
      </c>
      <c r="B103" s="390"/>
      <c r="C103" s="390"/>
      <c r="D103" s="390"/>
      <c r="E103" s="390"/>
      <c r="F103" s="390"/>
      <c r="G103" s="390"/>
      <c r="H103" s="391"/>
    </row>
    <row r="104" spans="1:8" ht="26.25" customHeight="1" x14ac:dyDescent="0.2">
      <c r="A104" s="135" t="s">
        <v>25</v>
      </c>
      <c r="B104" s="136"/>
      <c r="C104" s="136"/>
      <c r="D104" s="137"/>
      <c r="E104" s="138" t="s">
        <v>40</v>
      </c>
      <c r="F104" s="139" t="s">
        <v>195</v>
      </c>
      <c r="G104" s="46" t="s">
        <v>180</v>
      </c>
      <c r="H104" s="39" t="s">
        <v>179</v>
      </c>
    </row>
    <row r="105" spans="1:8" ht="22.5" customHeight="1" x14ac:dyDescent="0.2">
      <c r="A105" s="140" t="s">
        <v>0</v>
      </c>
      <c r="B105" s="136"/>
      <c r="C105" s="136"/>
      <c r="D105" s="137"/>
      <c r="E105" s="141">
        <f>E37</f>
        <v>1765000</v>
      </c>
      <c r="F105" s="141">
        <f t="shared" ref="F105:H105" si="5">F37</f>
        <v>1868884.9</v>
      </c>
      <c r="G105" s="141">
        <f t="shared" si="5"/>
        <v>333815.09999999998</v>
      </c>
      <c r="H105" s="141">
        <f t="shared" si="5"/>
        <v>2202700</v>
      </c>
    </row>
    <row r="106" spans="1:8" ht="18.75" customHeight="1" x14ac:dyDescent="0.2">
      <c r="A106" s="140" t="s">
        <v>7</v>
      </c>
      <c r="B106" s="142"/>
      <c r="C106" s="143"/>
      <c r="D106" s="144"/>
      <c r="E106" s="141">
        <f>E42</f>
        <v>300000</v>
      </c>
      <c r="F106" s="141">
        <f t="shared" ref="F106:H106" si="6">F42</f>
        <v>285000</v>
      </c>
      <c r="G106" s="141">
        <f t="shared" si="6"/>
        <v>345000</v>
      </c>
      <c r="H106" s="141">
        <f t="shared" si="6"/>
        <v>630000</v>
      </c>
    </row>
    <row r="107" spans="1:8" ht="18" customHeight="1" x14ac:dyDescent="0.2">
      <c r="A107" s="145" t="s">
        <v>26</v>
      </c>
      <c r="B107" s="136"/>
      <c r="C107" s="136"/>
      <c r="D107" s="137"/>
      <c r="E107" s="141">
        <f>E74</f>
        <v>1130000</v>
      </c>
      <c r="F107" s="141">
        <f t="shared" ref="F107:H107" si="7">F74</f>
        <v>1104000</v>
      </c>
      <c r="G107" s="141">
        <f t="shared" si="7"/>
        <v>-377222.68</v>
      </c>
      <c r="H107" s="141">
        <f t="shared" si="7"/>
        <v>726777.32000000007</v>
      </c>
    </row>
    <row r="108" spans="1:8" ht="18.75" customHeight="1" x14ac:dyDescent="0.2">
      <c r="A108" s="140" t="s">
        <v>14</v>
      </c>
      <c r="B108" s="136"/>
      <c r="C108" s="136"/>
      <c r="D108" s="137"/>
      <c r="E108" s="141">
        <f>E79</f>
        <v>50000</v>
      </c>
      <c r="F108" s="141">
        <f t="shared" ref="F108:H108" si="8">F79</f>
        <v>50000</v>
      </c>
      <c r="G108" s="141">
        <f t="shared" si="8"/>
        <v>0</v>
      </c>
      <c r="H108" s="141">
        <f t="shared" si="8"/>
        <v>50000</v>
      </c>
    </row>
    <row r="109" spans="1:8" ht="18.75" customHeight="1" x14ac:dyDescent="0.2">
      <c r="A109" s="140" t="s">
        <v>15</v>
      </c>
      <c r="B109" s="136"/>
      <c r="C109" s="136"/>
      <c r="D109" s="137"/>
      <c r="E109" s="141">
        <f>E84</f>
        <v>83000</v>
      </c>
      <c r="F109" s="141">
        <f t="shared" ref="F109:H109" si="9">F84</f>
        <v>83000</v>
      </c>
      <c r="G109" s="141">
        <f t="shared" si="9"/>
        <v>0</v>
      </c>
      <c r="H109" s="141">
        <f t="shared" si="9"/>
        <v>83000</v>
      </c>
    </row>
    <row r="110" spans="1:8" ht="24.95" customHeight="1" x14ac:dyDescent="0.2">
      <c r="A110" s="146" t="s">
        <v>17</v>
      </c>
      <c r="B110" s="147"/>
      <c r="C110" s="147"/>
      <c r="D110" s="148"/>
      <c r="E110" s="141">
        <f>E89</f>
        <v>20000</v>
      </c>
      <c r="F110" s="141">
        <f t="shared" ref="F110:H110" si="10">F89</f>
        <v>20000</v>
      </c>
      <c r="G110" s="141">
        <f t="shared" si="10"/>
        <v>0</v>
      </c>
      <c r="H110" s="141">
        <f t="shared" si="10"/>
        <v>20000</v>
      </c>
    </row>
    <row r="111" spans="1:8" ht="20.100000000000001" customHeight="1" x14ac:dyDescent="0.2">
      <c r="A111" s="140" t="s">
        <v>20</v>
      </c>
      <c r="B111" s="32"/>
      <c r="C111" s="32"/>
      <c r="D111" s="149"/>
      <c r="E111" s="150">
        <f t="shared" ref="E111:H111" si="11">E96</f>
        <v>160000</v>
      </c>
      <c r="F111" s="150">
        <f t="shared" si="11"/>
        <v>160000</v>
      </c>
      <c r="G111" s="150">
        <f t="shared" si="11"/>
        <v>0</v>
      </c>
      <c r="H111" s="150">
        <f t="shared" si="11"/>
        <v>160000</v>
      </c>
    </row>
    <row r="112" spans="1:8" ht="24.95" customHeight="1" x14ac:dyDescent="0.2">
      <c r="A112" s="151" t="s">
        <v>37</v>
      </c>
      <c r="B112" s="152"/>
      <c r="C112" s="152"/>
      <c r="D112" s="153"/>
      <c r="E112" s="150">
        <f t="shared" ref="E112:H112" si="12">E101</f>
        <v>80000</v>
      </c>
      <c r="F112" s="150">
        <f t="shared" si="12"/>
        <v>80000</v>
      </c>
      <c r="G112" s="150">
        <f t="shared" si="12"/>
        <v>0</v>
      </c>
      <c r="H112" s="150">
        <f t="shared" si="12"/>
        <v>80000</v>
      </c>
    </row>
    <row r="113" spans="1:8" ht="33" customHeight="1" thickBot="1" x14ac:dyDescent="0.25">
      <c r="A113" s="383" t="s">
        <v>6</v>
      </c>
      <c r="B113" s="384"/>
      <c r="C113" s="384"/>
      <c r="D113" s="392"/>
      <c r="E113" s="154">
        <f>SUM(E105:E112)</f>
        <v>3588000</v>
      </c>
      <c r="F113" s="154">
        <f>SUM(F105:F112)</f>
        <v>3650884.9</v>
      </c>
      <c r="G113" s="154">
        <f t="shared" ref="G113:H113" si="13">SUM(G105:G112)</f>
        <v>301592.42</v>
      </c>
      <c r="H113" s="154">
        <f t="shared" si="13"/>
        <v>3952477.3200000003</v>
      </c>
    </row>
    <row r="114" spans="1:8" ht="20.100000000000001" customHeight="1" thickBot="1" x14ac:dyDescent="0.25">
      <c r="A114" s="155"/>
      <c r="B114" s="43"/>
      <c r="C114" s="43"/>
      <c r="D114" s="156"/>
      <c r="H114" s="157"/>
    </row>
    <row r="115" spans="1:8" ht="20.100000000000001" customHeight="1" x14ac:dyDescent="0.2">
      <c r="A115" s="380" t="s">
        <v>27</v>
      </c>
      <c r="B115" s="381"/>
      <c r="C115" s="381"/>
      <c r="D115" s="382"/>
      <c r="E115" s="138" t="s">
        <v>40</v>
      </c>
      <c r="F115" s="139" t="s">
        <v>195</v>
      </c>
      <c r="G115" s="46" t="s">
        <v>180</v>
      </c>
      <c r="H115" s="39" t="s">
        <v>179</v>
      </c>
    </row>
    <row r="116" spans="1:8" x14ac:dyDescent="0.2">
      <c r="A116" s="159" t="s">
        <v>50</v>
      </c>
      <c r="B116" s="136"/>
      <c r="C116" s="136"/>
      <c r="D116" s="160"/>
      <c r="E116" s="150">
        <v>3163577.32</v>
      </c>
      <c r="F116" s="150">
        <v>3226462.22</v>
      </c>
      <c r="G116" s="161">
        <v>150919.49</v>
      </c>
      <c r="H116" s="161">
        <f>F116+G116</f>
        <v>3377381.71</v>
      </c>
    </row>
    <row r="117" spans="1:8" x14ac:dyDescent="0.2">
      <c r="A117" s="159" t="s">
        <v>28</v>
      </c>
      <c r="B117" s="136"/>
      <c r="C117" s="136"/>
      <c r="D117" s="160"/>
      <c r="E117" s="150">
        <v>30000</v>
      </c>
      <c r="F117" s="150">
        <v>30000</v>
      </c>
      <c r="G117" s="161">
        <v>0</v>
      </c>
      <c r="H117" s="161">
        <f>F117+G117</f>
        <v>30000</v>
      </c>
    </row>
    <row r="118" spans="1:8" ht="12.95" customHeight="1" x14ac:dyDescent="0.2">
      <c r="A118" s="159" t="s">
        <v>29</v>
      </c>
      <c r="B118" s="136"/>
      <c r="C118" s="136"/>
      <c r="D118" s="160"/>
      <c r="E118" s="150">
        <v>180700</v>
      </c>
      <c r="F118" s="150">
        <v>180700</v>
      </c>
      <c r="G118" s="161">
        <v>150000</v>
      </c>
      <c r="H118" s="161">
        <f>F118+G118</f>
        <v>330700</v>
      </c>
    </row>
    <row r="119" spans="1:8" ht="13.5" customHeight="1" x14ac:dyDescent="0.2">
      <c r="A119" s="159" t="s">
        <v>30</v>
      </c>
      <c r="B119" s="136"/>
      <c r="C119" s="136"/>
      <c r="D119" s="160"/>
      <c r="E119" s="150">
        <v>13722.68</v>
      </c>
      <c r="F119" s="150">
        <v>13722.68</v>
      </c>
      <c r="G119" s="161">
        <v>672.93</v>
      </c>
      <c r="H119" s="161">
        <f t="shared" ref="H119:H120" si="14">F119+G119</f>
        <v>14395.61</v>
      </c>
    </row>
    <row r="120" spans="1:8" ht="12.95" customHeight="1" x14ac:dyDescent="0.2">
      <c r="A120" s="159" t="s">
        <v>52</v>
      </c>
      <c r="B120" s="32"/>
      <c r="C120" s="32"/>
      <c r="D120" s="149"/>
      <c r="E120" s="150">
        <v>200000</v>
      </c>
      <c r="F120" s="150">
        <v>200000</v>
      </c>
      <c r="G120" s="161">
        <v>0</v>
      </c>
      <c r="H120" s="161">
        <f t="shared" si="14"/>
        <v>200000</v>
      </c>
    </row>
    <row r="121" spans="1:8" ht="26.1" customHeight="1" thickBot="1" x14ac:dyDescent="0.25">
      <c r="A121" s="383" t="s">
        <v>6</v>
      </c>
      <c r="B121" s="384"/>
      <c r="C121" s="384"/>
      <c r="D121" s="385"/>
      <c r="E121" s="162">
        <f>SUM(E116:E120)</f>
        <v>3588000</v>
      </c>
      <c r="F121" s="162">
        <f>SUM(F116:F120)</f>
        <v>3650884.9000000004</v>
      </c>
      <c r="G121" s="162">
        <f>SUM(G116:G120)</f>
        <v>301592.42</v>
      </c>
      <c r="H121" s="162">
        <f>SUM(H116:H120)</f>
        <v>3952477.32</v>
      </c>
    </row>
    <row r="122" spans="1:8" x14ac:dyDescent="0.2">
      <c r="A122" s="43"/>
    </row>
    <row r="124" spans="1:8" x14ac:dyDescent="0.2">
      <c r="A124" s="1" t="s">
        <v>33</v>
      </c>
    </row>
    <row r="126" spans="1:8" x14ac:dyDescent="0.2">
      <c r="A126" s="1" t="s">
        <v>196</v>
      </c>
    </row>
    <row r="129" spans="7:7" x14ac:dyDescent="0.2">
      <c r="G129" s="1" t="s">
        <v>35</v>
      </c>
    </row>
    <row r="131" spans="7:7" x14ac:dyDescent="0.2">
      <c r="G131" s="1" t="s">
        <v>36</v>
      </c>
    </row>
  </sheetData>
  <sheetProtection selectLockedCells="1" selectUnlockedCells="1"/>
  <mergeCells count="13">
    <mergeCell ref="A115:D115"/>
    <mergeCell ref="A121:D121"/>
    <mergeCell ref="A6:H6"/>
    <mergeCell ref="A103:H103"/>
    <mergeCell ref="A113:D113"/>
    <mergeCell ref="A19:D19"/>
    <mergeCell ref="A8:D8"/>
    <mergeCell ref="A10:D10"/>
    <mergeCell ref="A12:D12"/>
    <mergeCell ref="A14:D14"/>
    <mergeCell ref="A17:D17"/>
    <mergeCell ref="A81:C81"/>
    <mergeCell ref="A7:D7"/>
  </mergeCells>
  <pageMargins left="0.25" right="0.25" top="0.75" bottom="0.75" header="0.3" footer="0.3"/>
  <pageSetup paperSize="8" scale="8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58" zoomScale="80" zoomScaleNormal="80" workbookViewId="0">
      <selection activeCell="L13" sqref="L13"/>
    </sheetView>
  </sheetViews>
  <sheetFormatPr defaultColWidth="9.140625" defaultRowHeight="12.75" x14ac:dyDescent="0.2"/>
  <cols>
    <col min="1" max="3" width="15.7109375" style="1" customWidth="1"/>
    <col min="4" max="4" width="25.42578125" style="1" customWidth="1"/>
    <col min="5" max="6" width="20.7109375" style="1" customWidth="1"/>
    <col min="7" max="7" width="20.5703125" style="1" customWidth="1"/>
    <col min="8" max="8" width="20.7109375" style="1" customWidth="1"/>
    <col min="9" max="10" width="9.140625" style="1"/>
    <col min="11" max="11" width="12.140625" style="1" bestFit="1" customWidth="1"/>
    <col min="12" max="16384" width="9.140625" style="1"/>
  </cols>
  <sheetData>
    <row r="2" spans="1:8" hidden="1" x14ac:dyDescent="0.2"/>
    <row r="3" spans="1:8" x14ac:dyDescent="0.2">
      <c r="A3" s="163" t="s">
        <v>41</v>
      </c>
      <c r="B3" s="163"/>
      <c r="C3" s="163"/>
      <c r="D3" s="163"/>
      <c r="E3" s="163"/>
      <c r="F3" s="163"/>
      <c r="G3" s="163"/>
      <c r="H3" s="163"/>
    </row>
    <row r="4" spans="1:8" ht="15.6" customHeight="1" thickBot="1" x14ac:dyDescent="0.25">
      <c r="A4" s="164" t="s">
        <v>204</v>
      </c>
      <c r="B4" s="164"/>
      <c r="C4" s="164"/>
      <c r="D4" s="164"/>
      <c r="E4" s="164"/>
      <c r="F4" s="164"/>
      <c r="G4" s="164"/>
      <c r="H4" s="164"/>
    </row>
    <row r="5" spans="1:8" ht="40.5" customHeight="1" thickBot="1" x14ac:dyDescent="0.25">
      <c r="A5" s="386" t="s">
        <v>181</v>
      </c>
      <c r="B5" s="387"/>
      <c r="C5" s="387"/>
      <c r="D5" s="387"/>
      <c r="E5" s="387"/>
      <c r="F5" s="387"/>
      <c r="G5" s="387"/>
      <c r="H5" s="388"/>
    </row>
    <row r="6" spans="1:8" ht="34.5" customHeight="1" x14ac:dyDescent="0.2">
      <c r="A6" s="401" t="s">
        <v>42</v>
      </c>
      <c r="B6" s="401"/>
      <c r="C6" s="401"/>
      <c r="D6" s="401"/>
      <c r="E6" s="38" t="s">
        <v>40</v>
      </c>
      <c r="F6" s="38" t="s">
        <v>195</v>
      </c>
      <c r="G6" s="38" t="s">
        <v>180</v>
      </c>
      <c r="H6" s="39" t="s">
        <v>179</v>
      </c>
    </row>
    <row r="7" spans="1:8" ht="31.5" customHeight="1" x14ac:dyDescent="0.25">
      <c r="A7" s="409" t="s">
        <v>43</v>
      </c>
      <c r="B7" s="409"/>
      <c r="C7" s="409"/>
      <c r="D7" s="409"/>
      <c r="E7" s="165">
        <v>50000</v>
      </c>
      <c r="F7" s="165">
        <v>50000</v>
      </c>
      <c r="G7" s="166">
        <v>0</v>
      </c>
      <c r="H7" s="30">
        <v>50000</v>
      </c>
    </row>
    <row r="8" spans="1:8" ht="12.95" customHeight="1" x14ac:dyDescent="0.2">
      <c r="A8" s="41" t="s">
        <v>44</v>
      </c>
      <c r="B8" s="42"/>
      <c r="C8" s="42"/>
      <c r="D8" s="167"/>
      <c r="E8" s="168">
        <v>50000</v>
      </c>
      <c r="F8" s="168">
        <v>50000</v>
      </c>
      <c r="G8" s="169">
        <v>0</v>
      </c>
      <c r="H8" s="26">
        <v>50000</v>
      </c>
    </row>
    <row r="9" spans="1:8" ht="32.25" customHeight="1" x14ac:dyDescent="0.25">
      <c r="A9" s="409" t="s">
        <v>184</v>
      </c>
      <c r="B9" s="409"/>
      <c r="C9" s="409"/>
      <c r="D9" s="409"/>
      <c r="E9" s="165">
        <v>15000</v>
      </c>
      <c r="F9" s="165">
        <v>15000</v>
      </c>
      <c r="G9" s="165">
        <v>0</v>
      </c>
      <c r="H9" s="30">
        <v>15000</v>
      </c>
    </row>
    <row r="10" spans="1:8" ht="14.1" customHeight="1" x14ac:dyDescent="0.2">
      <c r="A10" s="41" t="s">
        <v>45</v>
      </c>
      <c r="B10" s="42"/>
      <c r="C10" s="42"/>
      <c r="D10" s="167"/>
      <c r="E10" s="168">
        <v>15000</v>
      </c>
      <c r="F10" s="168">
        <v>15000</v>
      </c>
      <c r="G10" s="168">
        <v>0</v>
      </c>
      <c r="H10" s="26">
        <v>15000</v>
      </c>
    </row>
    <row r="11" spans="1:8" ht="30" customHeight="1" x14ac:dyDescent="0.25">
      <c r="A11" s="55" t="s">
        <v>185</v>
      </c>
      <c r="B11" s="61"/>
      <c r="C11" s="61"/>
      <c r="D11" s="170"/>
      <c r="E11" s="165">
        <v>125000</v>
      </c>
      <c r="F11" s="165">
        <v>125000</v>
      </c>
      <c r="G11" s="165">
        <v>0</v>
      </c>
      <c r="H11" s="30">
        <v>125000</v>
      </c>
    </row>
    <row r="12" spans="1:8" ht="13.5" customHeight="1" x14ac:dyDescent="0.2">
      <c r="A12" s="171" t="s">
        <v>113</v>
      </c>
      <c r="B12" s="172"/>
      <c r="C12" s="173"/>
      <c r="D12" s="173"/>
      <c r="E12" s="168">
        <v>125000</v>
      </c>
      <c r="F12" s="168">
        <v>125000</v>
      </c>
      <c r="G12" s="169">
        <v>0</v>
      </c>
      <c r="H12" s="26">
        <v>125000</v>
      </c>
    </row>
    <row r="13" spans="1:8" ht="27.75" customHeight="1" x14ac:dyDescent="0.25">
      <c r="A13" s="174" t="s">
        <v>186</v>
      </c>
      <c r="B13" s="175"/>
      <c r="C13" s="176"/>
      <c r="D13" s="177"/>
      <c r="E13" s="178">
        <v>360000</v>
      </c>
      <c r="F13" s="178">
        <v>360000</v>
      </c>
      <c r="G13" s="178">
        <v>0</v>
      </c>
      <c r="H13" s="178">
        <v>360000</v>
      </c>
    </row>
    <row r="14" spans="1:8" ht="16.5" customHeight="1" x14ac:dyDescent="0.2">
      <c r="A14" s="171" t="s">
        <v>129</v>
      </c>
      <c r="B14" s="172"/>
      <c r="C14" s="179"/>
      <c r="D14" s="179"/>
      <c r="E14" s="180">
        <v>360000</v>
      </c>
      <c r="F14" s="180">
        <v>360000</v>
      </c>
      <c r="G14" s="181">
        <v>0</v>
      </c>
      <c r="H14" s="180">
        <v>360000</v>
      </c>
    </row>
    <row r="15" spans="1:8" ht="30.6" customHeight="1" x14ac:dyDescent="0.25">
      <c r="A15" s="174" t="s">
        <v>187</v>
      </c>
      <c r="B15" s="175"/>
      <c r="C15" s="244"/>
      <c r="D15" s="244"/>
      <c r="E15" s="178">
        <v>150000</v>
      </c>
      <c r="F15" s="178">
        <v>150000</v>
      </c>
      <c r="G15" s="178">
        <v>250000</v>
      </c>
      <c r="H15" s="245">
        <v>400000</v>
      </c>
    </row>
    <row r="16" spans="1:8" ht="14.1" customHeight="1" x14ac:dyDescent="0.2">
      <c r="A16" s="171" t="s">
        <v>110</v>
      </c>
      <c r="B16" s="172"/>
      <c r="C16" s="173"/>
      <c r="D16" s="173"/>
      <c r="E16" s="181">
        <v>150000</v>
      </c>
      <c r="F16" s="181">
        <v>150000</v>
      </c>
      <c r="G16" s="169">
        <v>0</v>
      </c>
      <c r="H16" s="26">
        <v>150000</v>
      </c>
    </row>
    <row r="17" spans="1:11" ht="15" customHeight="1" x14ac:dyDescent="0.2">
      <c r="A17" s="171" t="s">
        <v>132</v>
      </c>
      <c r="B17" s="172"/>
      <c r="C17" s="173"/>
      <c r="D17" s="173"/>
      <c r="E17" s="181">
        <v>0</v>
      </c>
      <c r="F17" s="181">
        <v>0</v>
      </c>
      <c r="G17" s="169">
        <v>250000</v>
      </c>
      <c r="H17" s="246">
        <v>250000</v>
      </c>
    </row>
    <row r="18" spans="1:11" ht="28.9" customHeight="1" x14ac:dyDescent="0.25">
      <c r="A18" s="402" t="s">
        <v>188</v>
      </c>
      <c r="B18" s="403"/>
      <c r="C18" s="403"/>
      <c r="D18" s="404"/>
      <c r="E18" s="178">
        <v>50000</v>
      </c>
      <c r="F18" s="178">
        <v>50000</v>
      </c>
      <c r="G18" s="178">
        <v>0</v>
      </c>
      <c r="H18" s="178">
        <v>50000</v>
      </c>
    </row>
    <row r="19" spans="1:11" ht="13.5" customHeight="1" x14ac:dyDescent="0.2">
      <c r="A19" s="410" t="s">
        <v>132</v>
      </c>
      <c r="B19" s="411"/>
      <c r="C19" s="411"/>
      <c r="D19" s="412"/>
      <c r="E19" s="103">
        <v>25000</v>
      </c>
      <c r="F19" s="103">
        <v>25000</v>
      </c>
      <c r="G19" s="182">
        <v>0</v>
      </c>
      <c r="H19" s="103">
        <v>25000</v>
      </c>
    </row>
    <row r="20" spans="1:11" ht="12.6" customHeight="1" x14ac:dyDescent="0.2">
      <c r="A20" s="122" t="s">
        <v>13</v>
      </c>
      <c r="B20" s="123"/>
      <c r="C20" s="183"/>
      <c r="D20" s="183"/>
      <c r="E20" s="184">
        <v>25000</v>
      </c>
      <c r="F20" s="184">
        <v>25000</v>
      </c>
      <c r="G20" s="185">
        <v>0</v>
      </c>
      <c r="H20" s="184">
        <v>25000</v>
      </c>
    </row>
    <row r="21" spans="1:11" ht="29.25" customHeight="1" x14ac:dyDescent="0.25">
      <c r="A21" s="174" t="s">
        <v>194</v>
      </c>
      <c r="B21" s="175"/>
      <c r="C21" s="244"/>
      <c r="D21" s="244"/>
      <c r="E21" s="178">
        <v>0</v>
      </c>
      <c r="F21" s="178">
        <v>0</v>
      </c>
      <c r="G21" s="178">
        <v>20000</v>
      </c>
      <c r="H21" s="245">
        <v>20000</v>
      </c>
    </row>
    <row r="22" spans="1:11" ht="13.5" customHeight="1" x14ac:dyDescent="0.2">
      <c r="A22" s="171" t="s">
        <v>132</v>
      </c>
      <c r="B22" s="172"/>
      <c r="C22" s="173"/>
      <c r="D22" s="173"/>
      <c r="E22" s="181">
        <v>0</v>
      </c>
      <c r="F22" s="181">
        <v>0</v>
      </c>
      <c r="G22" s="169">
        <v>20000</v>
      </c>
      <c r="H22" s="246">
        <v>20000</v>
      </c>
    </row>
    <row r="23" spans="1:11" ht="35.450000000000003" customHeight="1" x14ac:dyDescent="0.25">
      <c r="A23" s="405" t="s">
        <v>6</v>
      </c>
      <c r="B23" s="405"/>
      <c r="C23" s="405"/>
      <c r="D23" s="405"/>
      <c r="E23" s="186">
        <f>SUM(E7,E9,E11,E13,E15,E18)</f>
        <v>750000</v>
      </c>
      <c r="F23" s="186">
        <f>SUM(F7,F9,F11,F13,F15,F18)</f>
        <v>750000</v>
      </c>
      <c r="G23" s="186">
        <v>270000</v>
      </c>
      <c r="H23" s="187">
        <f>SUM(F23:G23)</f>
        <v>1020000</v>
      </c>
    </row>
    <row r="24" spans="1:11" ht="13.9" customHeight="1" x14ac:dyDescent="0.2">
      <c r="A24" s="188"/>
      <c r="B24" s="188"/>
      <c r="C24" s="188"/>
      <c r="D24" s="188"/>
      <c r="E24" s="189"/>
      <c r="F24" s="188"/>
      <c r="G24" s="188"/>
      <c r="H24" s="190"/>
    </row>
    <row r="25" spans="1:11" ht="37.5" customHeight="1" x14ac:dyDescent="0.2">
      <c r="A25" s="400" t="s">
        <v>46</v>
      </c>
      <c r="B25" s="400"/>
      <c r="C25" s="400"/>
      <c r="D25" s="400"/>
      <c r="E25" s="38" t="s">
        <v>40</v>
      </c>
      <c r="F25" s="38" t="s">
        <v>195</v>
      </c>
      <c r="G25" s="38" t="s">
        <v>180</v>
      </c>
      <c r="H25" s="39" t="s">
        <v>179</v>
      </c>
    </row>
    <row r="26" spans="1:11" ht="27.75" customHeight="1" x14ac:dyDescent="0.25">
      <c r="A26" s="4" t="s">
        <v>128</v>
      </c>
      <c r="B26" s="5"/>
      <c r="C26" s="5"/>
      <c r="D26" s="191"/>
      <c r="E26" s="8">
        <v>150000</v>
      </c>
      <c r="F26" s="8">
        <v>150000</v>
      </c>
      <c r="G26" s="192">
        <v>0</v>
      </c>
      <c r="H26" s="193">
        <v>150000</v>
      </c>
    </row>
    <row r="27" spans="1:11" ht="11.25" customHeight="1" x14ac:dyDescent="0.2">
      <c r="A27" s="9" t="s">
        <v>132</v>
      </c>
      <c r="B27" s="10"/>
      <c r="C27" s="10"/>
      <c r="D27" s="194"/>
      <c r="E27" s="195">
        <v>150000</v>
      </c>
      <c r="F27" s="195">
        <v>150000</v>
      </c>
      <c r="G27" s="196">
        <v>0</v>
      </c>
      <c r="H27" s="197">
        <v>150000</v>
      </c>
    </row>
    <row r="28" spans="1:11" ht="24" customHeight="1" x14ac:dyDescent="0.25">
      <c r="A28" s="198" t="s">
        <v>47</v>
      </c>
      <c r="B28" s="199"/>
      <c r="C28" s="200"/>
      <c r="D28" s="201"/>
      <c r="E28" s="6">
        <v>30000</v>
      </c>
      <c r="F28" s="6">
        <v>30000</v>
      </c>
      <c r="G28" s="6">
        <v>0</v>
      </c>
      <c r="H28" s="6">
        <v>30000</v>
      </c>
    </row>
    <row r="29" spans="1:11" ht="14.45" customHeight="1" x14ac:dyDescent="0.2">
      <c r="A29" s="202" t="s">
        <v>86</v>
      </c>
      <c r="B29" s="203"/>
      <c r="C29" s="203"/>
      <c r="D29" s="204"/>
      <c r="E29" s="205">
        <v>30000</v>
      </c>
      <c r="F29" s="205">
        <v>30000</v>
      </c>
      <c r="G29" s="206">
        <v>0</v>
      </c>
      <c r="H29" s="205">
        <v>30000</v>
      </c>
    </row>
    <row r="30" spans="1:11" ht="25.5" customHeight="1" x14ac:dyDescent="0.25">
      <c r="A30" s="405" t="s">
        <v>168</v>
      </c>
      <c r="B30" s="405"/>
      <c r="C30" s="405"/>
      <c r="D30" s="405"/>
      <c r="E30" s="186">
        <v>1300000</v>
      </c>
      <c r="F30" s="186">
        <v>1300000</v>
      </c>
      <c r="G30" s="8">
        <v>0</v>
      </c>
      <c r="H30" s="192">
        <v>1300000</v>
      </c>
    </row>
    <row r="31" spans="1:11" ht="13.5" customHeight="1" x14ac:dyDescent="0.2">
      <c r="A31" s="9" t="s">
        <v>160</v>
      </c>
      <c r="B31" s="10"/>
      <c r="C31" s="10"/>
      <c r="D31" s="194"/>
      <c r="E31" s="13">
        <v>0</v>
      </c>
      <c r="F31" s="13">
        <v>0</v>
      </c>
      <c r="G31" s="182">
        <v>0</v>
      </c>
      <c r="H31" s="207">
        <v>0</v>
      </c>
      <c r="K31" s="208"/>
    </row>
    <row r="32" spans="1:11" ht="15" customHeight="1" x14ac:dyDescent="0.2">
      <c r="A32" s="9" t="s">
        <v>94</v>
      </c>
      <c r="B32" s="10"/>
      <c r="C32" s="10"/>
      <c r="D32" s="194"/>
      <c r="E32" s="13">
        <v>900000</v>
      </c>
      <c r="F32" s="13">
        <v>900000</v>
      </c>
      <c r="G32" s="182">
        <v>0</v>
      </c>
      <c r="H32" s="207">
        <v>900000</v>
      </c>
    </row>
    <row r="33" spans="1:8" ht="15" customHeight="1" x14ac:dyDescent="0.2">
      <c r="A33" s="9" t="s">
        <v>110</v>
      </c>
      <c r="B33" s="10"/>
      <c r="C33" s="10"/>
      <c r="D33" s="194"/>
      <c r="E33" s="13">
        <v>400000</v>
      </c>
      <c r="F33" s="13">
        <v>400000</v>
      </c>
      <c r="G33" s="182">
        <v>0</v>
      </c>
      <c r="H33" s="207">
        <v>400000</v>
      </c>
    </row>
    <row r="34" spans="1:8" ht="24.75" customHeight="1" x14ac:dyDescent="0.25">
      <c r="A34" s="198" t="s">
        <v>169</v>
      </c>
      <c r="B34" s="199"/>
      <c r="C34" s="200"/>
      <c r="D34" s="201"/>
      <c r="E34" s="65">
        <v>4720000</v>
      </c>
      <c r="F34" s="209">
        <v>4657115.0999999996</v>
      </c>
      <c r="G34" s="210">
        <v>-2657115.1</v>
      </c>
      <c r="H34" s="65">
        <f>SUM(F34:G34)</f>
        <v>1999999.9999999995</v>
      </c>
    </row>
    <row r="35" spans="1:8" ht="15" customHeight="1" x14ac:dyDescent="0.2">
      <c r="A35" s="211" t="s">
        <v>161</v>
      </c>
      <c r="B35" s="212"/>
      <c r="C35" s="213"/>
      <c r="D35" s="213"/>
      <c r="E35" s="11">
        <v>487302</v>
      </c>
      <c r="F35" s="11">
        <v>487302</v>
      </c>
      <c r="G35" s="11">
        <v>-487302</v>
      </c>
      <c r="H35" s="11">
        <v>0</v>
      </c>
    </row>
    <row r="36" spans="1:8" ht="15" customHeight="1" x14ac:dyDescent="0.2">
      <c r="A36" s="211" t="s">
        <v>13</v>
      </c>
      <c r="B36" s="212"/>
      <c r="C36" s="213"/>
      <c r="D36" s="213"/>
      <c r="E36" s="11">
        <v>1257698</v>
      </c>
      <c r="F36" s="11">
        <v>1194813.1000000001</v>
      </c>
      <c r="G36" s="214">
        <v>-594813.1</v>
      </c>
      <c r="H36" s="11">
        <f>SUM(F36:G36)</f>
        <v>600000.00000000012</v>
      </c>
    </row>
    <row r="37" spans="1:8" ht="13.9" customHeight="1" x14ac:dyDescent="0.2">
      <c r="A37" s="211" t="s">
        <v>133</v>
      </c>
      <c r="B37" s="212"/>
      <c r="C37" s="213"/>
      <c r="D37" s="213"/>
      <c r="E37" s="215">
        <v>875000</v>
      </c>
      <c r="F37" s="215">
        <v>875000</v>
      </c>
      <c r="G37" s="214">
        <v>-875000</v>
      </c>
      <c r="H37" s="216">
        <v>0</v>
      </c>
    </row>
    <row r="38" spans="1:8" ht="12.75" customHeight="1" x14ac:dyDescent="0.2">
      <c r="A38" s="211" t="s">
        <v>134</v>
      </c>
      <c r="B38" s="212"/>
      <c r="C38" s="213"/>
      <c r="D38" s="213"/>
      <c r="E38" s="215">
        <v>400000</v>
      </c>
      <c r="F38" s="215">
        <v>400000</v>
      </c>
      <c r="G38" s="214">
        <v>0</v>
      </c>
      <c r="H38" s="216">
        <v>400000</v>
      </c>
    </row>
    <row r="39" spans="1:8" ht="13.5" customHeight="1" x14ac:dyDescent="0.2">
      <c r="A39" s="211" t="s">
        <v>118</v>
      </c>
      <c r="B39" s="212"/>
      <c r="C39" s="213"/>
      <c r="D39" s="213"/>
      <c r="E39" s="215">
        <v>1000000</v>
      </c>
      <c r="F39" s="215">
        <v>1000000</v>
      </c>
      <c r="G39" s="214">
        <v>0</v>
      </c>
      <c r="H39" s="215">
        <v>1000000</v>
      </c>
    </row>
    <row r="40" spans="1:8" ht="13.9" customHeight="1" x14ac:dyDescent="0.2">
      <c r="A40" s="211" t="s">
        <v>162</v>
      </c>
      <c r="B40" s="212"/>
      <c r="C40" s="213"/>
      <c r="D40" s="213"/>
      <c r="E40" s="215">
        <v>700000</v>
      </c>
      <c r="F40" s="215">
        <v>700000</v>
      </c>
      <c r="G40" s="214">
        <v>-700000</v>
      </c>
      <c r="H40" s="215">
        <v>0</v>
      </c>
    </row>
    <row r="41" spans="1:8" ht="31.9" customHeight="1" x14ac:dyDescent="0.25">
      <c r="A41" s="217" t="s">
        <v>170</v>
      </c>
      <c r="B41" s="128"/>
      <c r="C41" s="218"/>
      <c r="D41" s="219"/>
      <c r="E41" s="6">
        <v>90000</v>
      </c>
      <c r="F41" s="6">
        <v>90000</v>
      </c>
      <c r="G41" s="6">
        <v>0</v>
      </c>
      <c r="H41" s="6">
        <v>90000</v>
      </c>
    </row>
    <row r="42" spans="1:8" ht="15" customHeight="1" x14ac:dyDescent="0.2">
      <c r="A42" s="80" t="s">
        <v>94</v>
      </c>
      <c r="B42" s="107"/>
      <c r="C42" s="220"/>
      <c r="D42" s="221"/>
      <c r="E42" s="222">
        <v>54000</v>
      </c>
      <c r="F42" s="222">
        <v>54000</v>
      </c>
      <c r="G42" s="11">
        <v>0</v>
      </c>
      <c r="H42" s="222">
        <v>54000</v>
      </c>
    </row>
    <row r="43" spans="1:8" ht="14.45" customHeight="1" x14ac:dyDescent="0.2">
      <c r="A43" s="223" t="s">
        <v>112</v>
      </c>
      <c r="B43" s="224"/>
      <c r="C43" s="225"/>
      <c r="D43" s="225"/>
      <c r="E43" s="11">
        <v>36000</v>
      </c>
      <c r="F43" s="11">
        <v>36000</v>
      </c>
      <c r="G43" s="11">
        <v>0</v>
      </c>
      <c r="H43" s="11">
        <v>36000</v>
      </c>
    </row>
    <row r="44" spans="1:8" ht="29.25" customHeight="1" x14ac:dyDescent="0.25">
      <c r="A44" s="217" t="s">
        <v>171</v>
      </c>
      <c r="B44" s="128"/>
      <c r="C44" s="218"/>
      <c r="D44" s="219"/>
      <c r="E44" s="247">
        <v>0</v>
      </c>
      <c r="F44" s="247">
        <v>0</v>
      </c>
      <c r="G44" s="6">
        <v>30000</v>
      </c>
      <c r="H44" s="6">
        <v>30000</v>
      </c>
    </row>
    <row r="45" spans="1:8" ht="14.25" customHeight="1" x14ac:dyDescent="0.2">
      <c r="A45" s="80" t="s">
        <v>10</v>
      </c>
      <c r="B45" s="107"/>
      <c r="C45" s="220"/>
      <c r="D45" s="221"/>
      <c r="E45" s="222">
        <v>0</v>
      </c>
      <c r="F45" s="222">
        <v>0</v>
      </c>
      <c r="G45" s="11">
        <v>30000</v>
      </c>
      <c r="H45" s="11">
        <v>30000</v>
      </c>
    </row>
    <row r="46" spans="1:8" ht="15.75" customHeight="1" x14ac:dyDescent="0.2">
      <c r="A46" s="211" t="s">
        <v>161</v>
      </c>
      <c r="B46" s="212"/>
      <c r="C46" s="213"/>
      <c r="D46" s="213"/>
      <c r="E46" s="215">
        <v>0</v>
      </c>
      <c r="F46" s="215">
        <v>0</v>
      </c>
      <c r="G46" s="216">
        <v>0</v>
      </c>
      <c r="H46" s="11">
        <v>0</v>
      </c>
    </row>
    <row r="47" spans="1:8" ht="28.5" customHeight="1" x14ac:dyDescent="0.25">
      <c r="A47" s="4" t="s">
        <v>193</v>
      </c>
      <c r="B47" s="5"/>
      <c r="C47" s="5"/>
      <c r="D47" s="191"/>
      <c r="E47" s="165">
        <v>0</v>
      </c>
      <c r="F47" s="165">
        <v>0</v>
      </c>
      <c r="G47" s="165">
        <v>1010000</v>
      </c>
      <c r="H47" s="116">
        <v>1010000</v>
      </c>
    </row>
    <row r="48" spans="1:8" x14ac:dyDescent="0.2">
      <c r="A48" s="9" t="s">
        <v>133</v>
      </c>
      <c r="B48" s="10"/>
      <c r="C48" s="10"/>
      <c r="D48" s="194"/>
      <c r="E48" s="13">
        <v>0</v>
      </c>
      <c r="F48" s="13">
        <v>0</v>
      </c>
      <c r="G48" s="182">
        <v>875000</v>
      </c>
      <c r="H48" s="207">
        <v>875000</v>
      </c>
    </row>
    <row r="49" spans="1:8" x14ac:dyDescent="0.2">
      <c r="A49" s="248" t="s">
        <v>132</v>
      </c>
      <c r="B49" s="52"/>
      <c r="C49" s="52"/>
      <c r="D49" s="249"/>
      <c r="E49" s="206">
        <v>0</v>
      </c>
      <c r="F49" s="206">
        <v>0</v>
      </c>
      <c r="G49" s="250">
        <v>135000</v>
      </c>
      <c r="H49" s="251">
        <v>135000</v>
      </c>
    </row>
    <row r="50" spans="1:8" ht="27" customHeight="1" x14ac:dyDescent="0.25">
      <c r="A50" s="130" t="s">
        <v>192</v>
      </c>
      <c r="B50" s="95"/>
      <c r="C50" s="105"/>
      <c r="D50" s="252"/>
      <c r="E50" s="131">
        <v>0</v>
      </c>
      <c r="F50" s="131">
        <v>0</v>
      </c>
      <c r="G50" s="6">
        <v>920000</v>
      </c>
      <c r="H50" s="30">
        <v>920000</v>
      </c>
    </row>
    <row r="51" spans="1:8" ht="12.75" customHeight="1" x14ac:dyDescent="0.2">
      <c r="A51" s="80" t="s">
        <v>132</v>
      </c>
      <c r="B51" s="253"/>
      <c r="C51" s="220"/>
      <c r="D51" s="221"/>
      <c r="E51" s="254">
        <v>0</v>
      </c>
      <c r="F51" s="254">
        <v>0</v>
      </c>
      <c r="G51" s="255">
        <v>920000</v>
      </c>
      <c r="H51" s="26">
        <v>920000</v>
      </c>
    </row>
    <row r="52" spans="1:8" ht="28.5" customHeight="1" x14ac:dyDescent="0.25">
      <c r="A52" s="406" t="s">
        <v>6</v>
      </c>
      <c r="B52" s="407"/>
      <c r="C52" s="407"/>
      <c r="D52" s="408"/>
      <c r="E52" s="178">
        <f>SUM(E26,E28,E30,E34,E41,E44)</f>
        <v>6290000</v>
      </c>
      <c r="F52" s="186">
        <f>F26+F28+F34+F41+F44+F47+F50+F30</f>
        <v>6227115.0999999996</v>
      </c>
      <c r="G52" s="178">
        <f>G26+G28+G30+G41+G44+G47+G50+G34</f>
        <v>-697115.10000000009</v>
      </c>
      <c r="H52" s="227">
        <f>H26+H28+H30+H34+H41+H44+H47+H50</f>
        <v>5530000</v>
      </c>
    </row>
    <row r="53" spans="1:8" ht="15.95" customHeight="1" thickBot="1" x14ac:dyDescent="0.25">
      <c r="A53" s="228"/>
      <c r="B53" s="43"/>
      <c r="C53" s="43"/>
      <c r="D53" s="43"/>
      <c r="E53" s="229"/>
      <c r="F53" s="229"/>
      <c r="G53" s="229"/>
      <c r="H53" s="157"/>
    </row>
    <row r="54" spans="1:8" ht="27" customHeight="1" thickBot="1" x14ac:dyDescent="0.25">
      <c r="A54" s="386" t="s">
        <v>122</v>
      </c>
      <c r="B54" s="387"/>
      <c r="C54" s="387"/>
      <c r="D54" s="387"/>
      <c r="E54" s="387"/>
      <c r="F54" s="390"/>
      <c r="G54" s="387"/>
      <c r="H54" s="388"/>
    </row>
    <row r="55" spans="1:8" ht="28.5" customHeight="1" x14ac:dyDescent="0.2">
      <c r="A55" s="415" t="s">
        <v>25</v>
      </c>
      <c r="B55" s="416"/>
      <c r="C55" s="416"/>
      <c r="D55" s="416"/>
      <c r="E55" s="230" t="s">
        <v>40</v>
      </c>
      <c r="F55" s="139" t="s">
        <v>195</v>
      </c>
      <c r="G55" s="158" t="s">
        <v>180</v>
      </c>
      <c r="H55" s="231" t="s">
        <v>179</v>
      </c>
    </row>
    <row r="56" spans="1:8" x14ac:dyDescent="0.2">
      <c r="A56" s="417" t="s">
        <v>42</v>
      </c>
      <c r="B56" s="418"/>
      <c r="C56" s="418"/>
      <c r="D56" s="418"/>
      <c r="E56" s="232">
        <f>E23</f>
        <v>750000</v>
      </c>
      <c r="F56" s="232">
        <f>F23</f>
        <v>750000</v>
      </c>
      <c r="G56" s="232">
        <f>G23</f>
        <v>270000</v>
      </c>
      <c r="H56" s="232">
        <f>H23</f>
        <v>1020000</v>
      </c>
    </row>
    <row r="57" spans="1:8" x14ac:dyDescent="0.2">
      <c r="A57" s="417" t="s">
        <v>46</v>
      </c>
      <c r="B57" s="418"/>
      <c r="C57" s="418"/>
      <c r="D57" s="418"/>
      <c r="E57" s="233">
        <f>E52</f>
        <v>6290000</v>
      </c>
      <c r="F57" s="233">
        <f t="shared" ref="F57:H57" si="0">F52</f>
        <v>6227115.0999999996</v>
      </c>
      <c r="G57" s="233">
        <f t="shared" si="0"/>
        <v>-697115.10000000009</v>
      </c>
      <c r="H57" s="233">
        <f t="shared" si="0"/>
        <v>5530000</v>
      </c>
    </row>
    <row r="58" spans="1:8" ht="28.5" customHeight="1" x14ac:dyDescent="0.2">
      <c r="A58" s="419" t="s">
        <v>48</v>
      </c>
      <c r="B58" s="420"/>
      <c r="C58" s="420"/>
      <c r="D58" s="420"/>
      <c r="E58" s="234">
        <f>SUM(E56:E57)</f>
        <v>7040000</v>
      </c>
      <c r="F58" s="234">
        <f>SUM(F56:F57)</f>
        <v>6977115.0999999996</v>
      </c>
      <c r="G58" s="234">
        <f t="shared" ref="G58:H58" si="1">SUM(G56:G57)</f>
        <v>-427115.10000000009</v>
      </c>
      <c r="H58" s="234">
        <f t="shared" si="1"/>
        <v>6550000</v>
      </c>
    </row>
    <row r="59" spans="1:8" x14ac:dyDescent="0.2">
      <c r="A59" s="235"/>
      <c r="B59" s="228"/>
      <c r="C59" s="228"/>
      <c r="D59" s="228"/>
      <c r="E59" s="236"/>
      <c r="F59" s="236"/>
      <c r="G59" s="229"/>
      <c r="H59" s="157"/>
    </row>
    <row r="60" spans="1:8" ht="22.5" customHeight="1" x14ac:dyDescent="0.2">
      <c r="A60" s="419" t="s">
        <v>27</v>
      </c>
      <c r="B60" s="420"/>
      <c r="C60" s="420"/>
      <c r="D60" s="420"/>
      <c r="E60" s="38" t="s">
        <v>40</v>
      </c>
      <c r="F60" s="139" t="s">
        <v>195</v>
      </c>
      <c r="G60" s="38" t="s">
        <v>180</v>
      </c>
      <c r="H60" s="39" t="s">
        <v>179</v>
      </c>
    </row>
    <row r="61" spans="1:8" x14ac:dyDescent="0.2">
      <c r="A61" s="417" t="s">
        <v>53</v>
      </c>
      <c r="B61" s="418"/>
      <c r="C61" s="418"/>
      <c r="D61" s="418"/>
      <c r="E61" s="237">
        <v>875000</v>
      </c>
      <c r="F61" s="237">
        <v>875000</v>
      </c>
      <c r="G61" s="233">
        <v>0</v>
      </c>
      <c r="H61" s="238">
        <f>F61+G61</f>
        <v>875000</v>
      </c>
    </row>
    <row r="62" spans="1:8" x14ac:dyDescent="0.2">
      <c r="A62" s="417" t="s">
        <v>51</v>
      </c>
      <c r="B62" s="418"/>
      <c r="C62" s="418"/>
      <c r="D62" s="418"/>
      <c r="E62" s="237">
        <v>2006302</v>
      </c>
      <c r="F62" s="237">
        <v>2006302</v>
      </c>
      <c r="G62" s="233">
        <v>837698</v>
      </c>
      <c r="H62" s="238">
        <f>F62+G62</f>
        <v>2844000</v>
      </c>
    </row>
    <row r="63" spans="1:8" x14ac:dyDescent="0.2">
      <c r="A63" s="417" t="s">
        <v>49</v>
      </c>
      <c r="B63" s="418"/>
      <c r="C63" s="418"/>
      <c r="D63" s="418"/>
      <c r="E63" s="237">
        <v>50000</v>
      </c>
      <c r="F63" s="237">
        <v>50000</v>
      </c>
      <c r="G63" s="233">
        <v>0</v>
      </c>
      <c r="H63" s="238">
        <f t="shared" ref="H63:H69" si="2">F63+G63</f>
        <v>50000</v>
      </c>
    </row>
    <row r="64" spans="1:8" x14ac:dyDescent="0.2">
      <c r="A64" s="239" t="s">
        <v>50</v>
      </c>
      <c r="B64" s="240"/>
      <c r="C64" s="240"/>
      <c r="D64" s="241"/>
      <c r="E64" s="237">
        <v>1282698</v>
      </c>
      <c r="F64" s="237">
        <v>1219813.1000000001</v>
      </c>
      <c r="G64" s="233">
        <v>-564813.1</v>
      </c>
      <c r="H64" s="238">
        <f t="shared" si="2"/>
        <v>655000.00000000012</v>
      </c>
    </row>
    <row r="65" spans="1:8" x14ac:dyDescent="0.2">
      <c r="A65" s="239" t="s">
        <v>32</v>
      </c>
      <c r="B65" s="240"/>
      <c r="C65" s="240"/>
      <c r="D65" s="241"/>
      <c r="E65" s="237">
        <v>400000</v>
      </c>
      <c r="F65" s="237">
        <v>400000</v>
      </c>
      <c r="G65" s="233">
        <v>0</v>
      </c>
      <c r="H65" s="238">
        <f t="shared" si="2"/>
        <v>400000</v>
      </c>
    </row>
    <row r="66" spans="1:8" x14ac:dyDescent="0.2">
      <c r="A66" s="239" t="s">
        <v>29</v>
      </c>
      <c r="B66" s="240"/>
      <c r="C66" s="240"/>
      <c r="D66" s="241"/>
      <c r="E66" s="237">
        <v>15000</v>
      </c>
      <c r="F66" s="237">
        <v>15000</v>
      </c>
      <c r="G66" s="233">
        <v>0</v>
      </c>
      <c r="H66" s="238">
        <f t="shared" si="2"/>
        <v>15000</v>
      </c>
    </row>
    <row r="67" spans="1:8" x14ac:dyDescent="0.2">
      <c r="A67" s="239" t="s">
        <v>39</v>
      </c>
      <c r="B67" s="240"/>
      <c r="C67" s="240"/>
      <c r="D67" s="241"/>
      <c r="E67" s="237">
        <v>675000</v>
      </c>
      <c r="F67" s="237">
        <v>675000</v>
      </c>
      <c r="G67" s="237">
        <v>0</v>
      </c>
      <c r="H67" s="238">
        <f t="shared" si="2"/>
        <v>675000</v>
      </c>
    </row>
    <row r="68" spans="1:8" x14ac:dyDescent="0.2">
      <c r="A68" s="239" t="s">
        <v>52</v>
      </c>
      <c r="B68" s="240"/>
      <c r="C68" s="240"/>
      <c r="D68" s="241"/>
      <c r="E68" s="237">
        <v>1036000</v>
      </c>
      <c r="F68" s="237">
        <v>1036000</v>
      </c>
      <c r="G68" s="233">
        <v>0</v>
      </c>
      <c r="H68" s="238">
        <f t="shared" si="2"/>
        <v>1036000</v>
      </c>
    </row>
    <row r="69" spans="1:8" x14ac:dyDescent="0.2">
      <c r="A69" s="417" t="s">
        <v>31</v>
      </c>
      <c r="B69" s="418"/>
      <c r="C69" s="418"/>
      <c r="D69" s="418"/>
      <c r="E69" s="237">
        <v>700000</v>
      </c>
      <c r="F69" s="237">
        <v>700000</v>
      </c>
      <c r="G69" s="233">
        <v>-700000</v>
      </c>
      <c r="H69" s="238">
        <f t="shared" si="2"/>
        <v>0</v>
      </c>
    </row>
    <row r="70" spans="1:8" ht="35.25" customHeight="1" thickBot="1" x14ac:dyDescent="0.25">
      <c r="A70" s="413" t="s">
        <v>6</v>
      </c>
      <c r="B70" s="414"/>
      <c r="C70" s="414"/>
      <c r="D70" s="414"/>
      <c r="E70" s="242">
        <f t="shared" ref="E70" si="3">SUM(E61:E69)</f>
        <v>7040000</v>
      </c>
      <c r="F70" s="242">
        <f>SUM(F61:F69)</f>
        <v>6977115.0999999996</v>
      </c>
      <c r="G70" s="242">
        <f>SUM(G61:G69)</f>
        <v>-427115.1</v>
      </c>
      <c r="H70" s="243">
        <f>SUM(H61:H69)</f>
        <v>6550000</v>
      </c>
    </row>
    <row r="73" spans="1:8" x14ac:dyDescent="0.2">
      <c r="A73" s="1" t="s">
        <v>33</v>
      </c>
    </row>
    <row r="75" spans="1:8" x14ac:dyDescent="0.2">
      <c r="A75" s="1" t="s">
        <v>199</v>
      </c>
    </row>
    <row r="77" spans="1:8" x14ac:dyDescent="0.2">
      <c r="E77" s="1" t="s">
        <v>35</v>
      </c>
    </row>
    <row r="79" spans="1:8" x14ac:dyDescent="0.2">
      <c r="E79" s="1" t="s">
        <v>36</v>
      </c>
    </row>
  </sheetData>
  <sheetProtection selectLockedCells="1" selectUnlockedCells="1"/>
  <mergeCells count="21">
    <mergeCell ref="A70:D70"/>
    <mergeCell ref="A55:D55"/>
    <mergeCell ref="A56:D56"/>
    <mergeCell ref="A57:D57"/>
    <mergeCell ref="A58:D58"/>
    <mergeCell ref="A60:D60"/>
    <mergeCell ref="A63:D63"/>
    <mergeCell ref="A62:D62"/>
    <mergeCell ref="A61:D61"/>
    <mergeCell ref="A69:D69"/>
    <mergeCell ref="A5:H5"/>
    <mergeCell ref="A7:D7"/>
    <mergeCell ref="A9:D9"/>
    <mergeCell ref="A23:D23"/>
    <mergeCell ref="A19:D19"/>
    <mergeCell ref="A25:D25"/>
    <mergeCell ref="A54:H54"/>
    <mergeCell ref="A6:D6"/>
    <mergeCell ref="A18:D18"/>
    <mergeCell ref="A30:D30"/>
    <mergeCell ref="A52:D52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13"/>
  <sheetViews>
    <sheetView topLeftCell="A100" zoomScale="90" zoomScaleNormal="90" workbookViewId="0">
      <selection activeCell="L12" sqref="L12"/>
    </sheetView>
  </sheetViews>
  <sheetFormatPr defaultColWidth="9.140625" defaultRowHeight="12.75" x14ac:dyDescent="0.2"/>
  <cols>
    <col min="1" max="3" width="20.7109375" style="1" customWidth="1"/>
    <col min="4" max="5" width="19" style="1" customWidth="1"/>
    <col min="6" max="6" width="19.28515625" style="1" customWidth="1"/>
    <col min="7" max="7" width="20.28515625" style="1" customWidth="1"/>
    <col min="8" max="16384" width="9.140625" style="1"/>
  </cols>
  <sheetData>
    <row r="2" spans="1:8" x14ac:dyDescent="0.2">
      <c r="A2" s="43"/>
      <c r="B2" s="43"/>
      <c r="C2" s="43"/>
      <c r="D2" s="43"/>
      <c r="E2" s="43"/>
    </row>
    <row r="3" spans="1:8" x14ac:dyDescent="0.2">
      <c r="A3" s="256" t="s">
        <v>85</v>
      </c>
    </row>
    <row r="4" spans="1:8" x14ac:dyDescent="0.2">
      <c r="A4" s="452" t="s">
        <v>205</v>
      </c>
      <c r="B4" s="452"/>
      <c r="C4" s="452"/>
      <c r="D4" s="452"/>
      <c r="E4" s="452"/>
      <c r="F4" s="452"/>
      <c r="G4" s="452"/>
    </row>
    <row r="5" spans="1:8" x14ac:dyDescent="0.2">
      <c r="A5" s="452" t="s">
        <v>206</v>
      </c>
      <c r="B5" s="452"/>
      <c r="C5" s="452"/>
      <c r="D5" s="452"/>
      <c r="E5" s="452"/>
      <c r="F5" s="452"/>
      <c r="G5" s="452"/>
    </row>
    <row r="7" spans="1:8" ht="6" customHeight="1" thickBot="1" x14ac:dyDescent="0.25"/>
    <row r="8" spans="1:8" ht="36" customHeight="1" thickBot="1" x14ac:dyDescent="0.25">
      <c r="A8" s="386" t="s">
        <v>182</v>
      </c>
      <c r="B8" s="387"/>
      <c r="C8" s="387"/>
      <c r="D8" s="387"/>
      <c r="E8" s="387"/>
      <c r="F8" s="387"/>
      <c r="G8" s="388"/>
    </row>
    <row r="9" spans="1:8" ht="35.1" customHeight="1" x14ac:dyDescent="0.2">
      <c r="A9" s="401" t="s">
        <v>60</v>
      </c>
      <c r="B9" s="401"/>
      <c r="C9" s="401"/>
      <c r="D9" s="38" t="s">
        <v>40</v>
      </c>
      <c r="E9" s="38" t="s">
        <v>195</v>
      </c>
      <c r="F9" s="38" t="s">
        <v>180</v>
      </c>
      <c r="G9" s="39" t="s">
        <v>179</v>
      </c>
    </row>
    <row r="10" spans="1:8" ht="30.95" customHeight="1" x14ac:dyDescent="0.25">
      <c r="A10" s="409" t="s">
        <v>84</v>
      </c>
      <c r="B10" s="409"/>
      <c r="C10" s="409"/>
      <c r="D10" s="115">
        <v>20000</v>
      </c>
      <c r="E10" s="115">
        <v>20000</v>
      </c>
      <c r="F10" s="115">
        <v>5000</v>
      </c>
      <c r="G10" s="116">
        <v>25000</v>
      </c>
      <c r="H10" s="16"/>
    </row>
    <row r="11" spans="1:8" ht="12.95" customHeight="1" x14ac:dyDescent="0.2">
      <c r="A11" s="41" t="s">
        <v>5</v>
      </c>
      <c r="B11" s="42"/>
      <c r="C11" s="42"/>
      <c r="D11" s="168">
        <v>20000</v>
      </c>
      <c r="E11" s="168">
        <v>20000</v>
      </c>
      <c r="F11" s="168">
        <v>5000</v>
      </c>
      <c r="G11" s="104">
        <v>25000</v>
      </c>
    </row>
    <row r="12" spans="1:8" ht="31.5" customHeight="1" x14ac:dyDescent="0.25">
      <c r="A12" s="409" t="s">
        <v>6</v>
      </c>
      <c r="B12" s="409"/>
      <c r="C12" s="409"/>
      <c r="D12" s="115">
        <f>SUM(D10)</f>
        <v>20000</v>
      </c>
      <c r="E12" s="115">
        <f>SUM(E10)</f>
        <v>20000</v>
      </c>
      <c r="F12" s="115">
        <f>SUM(F10)</f>
        <v>5000</v>
      </c>
      <c r="G12" s="116">
        <f>SUM(G10)</f>
        <v>25000</v>
      </c>
    </row>
    <row r="13" spans="1:8" ht="20.100000000000001" customHeight="1" x14ac:dyDescent="0.2">
      <c r="A13" s="445"/>
      <c r="B13" s="445"/>
      <c r="C13" s="445"/>
      <c r="D13" s="445"/>
      <c r="E13" s="446"/>
      <c r="F13" s="445"/>
      <c r="G13" s="447"/>
    </row>
    <row r="14" spans="1:8" ht="35.450000000000003" customHeight="1" x14ac:dyDescent="0.2">
      <c r="A14" s="448" t="s">
        <v>59</v>
      </c>
      <c r="B14" s="448"/>
      <c r="C14" s="448"/>
      <c r="D14" s="138" t="s">
        <v>40</v>
      </c>
      <c r="E14" s="139" t="s">
        <v>195</v>
      </c>
      <c r="F14" s="46" t="s">
        <v>180</v>
      </c>
      <c r="G14" s="39" t="s">
        <v>179</v>
      </c>
    </row>
    <row r="15" spans="1:8" ht="30" customHeight="1" x14ac:dyDescent="0.25">
      <c r="A15" s="449" t="s">
        <v>83</v>
      </c>
      <c r="B15" s="449"/>
      <c r="C15" s="449"/>
      <c r="D15" s="257">
        <v>1280000</v>
      </c>
      <c r="E15" s="257">
        <v>1280000</v>
      </c>
      <c r="F15" s="30">
        <v>0</v>
      </c>
      <c r="G15" s="258">
        <v>1280000</v>
      </c>
    </row>
    <row r="16" spans="1:8" ht="13.5" customHeight="1" x14ac:dyDescent="0.2">
      <c r="A16" s="50" t="s">
        <v>108</v>
      </c>
      <c r="B16" s="51"/>
      <c r="C16" s="51"/>
      <c r="D16" s="259">
        <v>0</v>
      </c>
      <c r="E16" s="259">
        <v>0</v>
      </c>
      <c r="F16" s="260">
        <v>0</v>
      </c>
      <c r="G16" s="261">
        <v>0</v>
      </c>
    </row>
    <row r="17" spans="1:13" ht="12" customHeight="1" x14ac:dyDescent="0.2">
      <c r="A17" s="50" t="s">
        <v>74</v>
      </c>
      <c r="B17" s="51"/>
      <c r="C17" s="51"/>
      <c r="D17" s="259">
        <v>165253.65</v>
      </c>
      <c r="E17" s="259">
        <v>165253.65</v>
      </c>
      <c r="F17" s="260">
        <v>0</v>
      </c>
      <c r="G17" s="261">
        <v>165253.65</v>
      </c>
    </row>
    <row r="18" spans="1:13" ht="11.45" customHeight="1" x14ac:dyDescent="0.2">
      <c r="A18" s="50" t="s">
        <v>1</v>
      </c>
      <c r="B18" s="51"/>
      <c r="C18" s="51"/>
      <c r="D18" s="259">
        <v>233662.39</v>
      </c>
      <c r="E18" s="259">
        <v>233662.39</v>
      </c>
      <c r="F18" s="260">
        <v>0</v>
      </c>
      <c r="G18" s="261">
        <v>233662.39</v>
      </c>
    </row>
    <row r="19" spans="1:13" ht="12.95" customHeight="1" x14ac:dyDescent="0.2">
      <c r="A19" s="41" t="s">
        <v>45</v>
      </c>
      <c r="B19" s="42"/>
      <c r="C19" s="42"/>
      <c r="D19" s="262">
        <v>398962.94</v>
      </c>
      <c r="E19" s="262">
        <v>398962.94</v>
      </c>
      <c r="F19" s="260">
        <v>0</v>
      </c>
      <c r="G19" s="263">
        <v>398962.94</v>
      </c>
    </row>
    <row r="20" spans="1:13" ht="12" customHeight="1" x14ac:dyDescent="0.2">
      <c r="A20" s="41" t="s">
        <v>82</v>
      </c>
      <c r="B20" s="42"/>
      <c r="C20" s="42"/>
      <c r="D20" s="262">
        <v>482121.02</v>
      </c>
      <c r="E20" s="262">
        <v>482121.02</v>
      </c>
      <c r="F20" s="260">
        <v>0</v>
      </c>
      <c r="G20" s="263">
        <v>482121.02</v>
      </c>
    </row>
    <row r="21" spans="1:13" ht="33" customHeight="1" x14ac:dyDescent="0.25">
      <c r="A21" s="55" t="s">
        <v>81</v>
      </c>
      <c r="B21" s="61"/>
      <c r="C21" s="61"/>
      <c r="D21" s="165">
        <v>4300</v>
      </c>
      <c r="E21" s="165">
        <v>4300</v>
      </c>
      <c r="F21" s="30">
        <v>1000</v>
      </c>
      <c r="G21" s="264">
        <v>5300</v>
      </c>
    </row>
    <row r="22" spans="1:13" ht="15.95" customHeight="1" x14ac:dyDescent="0.2">
      <c r="A22" s="41" t="s">
        <v>45</v>
      </c>
      <c r="B22" s="42"/>
      <c r="C22" s="42"/>
      <c r="D22" s="265">
        <v>4300</v>
      </c>
      <c r="E22" s="265">
        <v>4300</v>
      </c>
      <c r="F22" s="260">
        <v>1000</v>
      </c>
      <c r="G22" s="266">
        <v>5300</v>
      </c>
    </row>
    <row r="23" spans="1:13" ht="36" customHeight="1" x14ac:dyDescent="0.25">
      <c r="A23" s="409" t="s">
        <v>6</v>
      </c>
      <c r="B23" s="409"/>
      <c r="C23" s="409"/>
      <c r="D23" s="115">
        <f>SUM(D15,D21,)</f>
        <v>1284300</v>
      </c>
      <c r="E23" s="165">
        <f>SUM(E15,E21,)</f>
        <v>1284300</v>
      </c>
      <c r="F23" s="30">
        <f>SUM(F15,F21,)</f>
        <v>1000</v>
      </c>
      <c r="G23" s="264">
        <f>SUM(G15,G21,)</f>
        <v>1285300</v>
      </c>
    </row>
    <row r="24" spans="1:13" ht="20.100000000000001" customHeight="1" x14ac:dyDescent="0.2">
      <c r="A24" s="450"/>
      <c r="B24" s="450"/>
      <c r="C24" s="450"/>
      <c r="D24" s="450"/>
      <c r="E24" s="450"/>
      <c r="F24" s="451"/>
      <c r="G24" s="447"/>
    </row>
    <row r="25" spans="1:13" ht="37.5" customHeight="1" x14ac:dyDescent="0.2">
      <c r="A25" s="440" t="s">
        <v>80</v>
      </c>
      <c r="B25" s="440"/>
      <c r="C25" s="440"/>
      <c r="D25" s="38" t="s">
        <v>40</v>
      </c>
      <c r="E25" s="139" t="s">
        <v>195</v>
      </c>
      <c r="F25" s="38" t="s">
        <v>180</v>
      </c>
      <c r="G25" s="39" t="s">
        <v>179</v>
      </c>
    </row>
    <row r="26" spans="1:13" ht="38.450000000000003" customHeight="1" x14ac:dyDescent="0.25">
      <c r="A26" s="409" t="s">
        <v>79</v>
      </c>
      <c r="B26" s="409"/>
      <c r="C26" s="409"/>
      <c r="D26" s="192">
        <v>150000</v>
      </c>
      <c r="E26" s="192">
        <v>150000</v>
      </c>
      <c r="F26" s="192">
        <v>0</v>
      </c>
      <c r="G26" s="267">
        <v>150000</v>
      </c>
    </row>
    <row r="27" spans="1:13" ht="13.5" customHeight="1" x14ac:dyDescent="0.2">
      <c r="A27" s="41" t="s">
        <v>1</v>
      </c>
      <c r="B27" s="42"/>
      <c r="C27" s="42"/>
      <c r="D27" s="13">
        <v>100000</v>
      </c>
      <c r="E27" s="13">
        <v>100000</v>
      </c>
      <c r="F27" s="13">
        <v>-46770.01</v>
      </c>
      <c r="G27" s="207">
        <f>SUM(E27:F27)</f>
        <v>53229.99</v>
      </c>
    </row>
    <row r="28" spans="1:13" ht="13.5" customHeight="1" x14ac:dyDescent="0.2">
      <c r="A28" s="50" t="s">
        <v>82</v>
      </c>
      <c r="B28" s="51"/>
      <c r="C28" s="51"/>
      <c r="D28" s="268">
        <v>50000</v>
      </c>
      <c r="E28" s="268">
        <v>50000</v>
      </c>
      <c r="F28" s="269">
        <v>46770.01</v>
      </c>
      <c r="G28" s="270">
        <f>SUM(E28:F28)</f>
        <v>96770.010000000009</v>
      </c>
    </row>
    <row r="29" spans="1:13" ht="36.6" customHeight="1" x14ac:dyDescent="0.25">
      <c r="A29" s="409" t="s">
        <v>78</v>
      </c>
      <c r="B29" s="409"/>
      <c r="C29" s="409"/>
      <c r="D29" s="192">
        <v>300000</v>
      </c>
      <c r="E29" s="192">
        <v>300000</v>
      </c>
      <c r="F29" s="192">
        <v>0</v>
      </c>
      <c r="G29" s="267">
        <v>300000</v>
      </c>
    </row>
    <row r="30" spans="1:13" ht="12.6" customHeight="1" x14ac:dyDescent="0.2">
      <c r="A30" s="41" t="s">
        <v>1</v>
      </c>
      <c r="B30" s="42"/>
      <c r="C30" s="42"/>
      <c r="D30" s="13">
        <v>100000</v>
      </c>
      <c r="E30" s="13">
        <v>100000</v>
      </c>
      <c r="F30" s="13">
        <v>0</v>
      </c>
      <c r="G30" s="207">
        <v>100000</v>
      </c>
    </row>
    <row r="31" spans="1:13" ht="12.6" customHeight="1" x14ac:dyDescent="0.2">
      <c r="A31" s="41" t="s">
        <v>130</v>
      </c>
      <c r="B31" s="42"/>
      <c r="C31" s="42"/>
      <c r="D31" s="13">
        <v>200000</v>
      </c>
      <c r="E31" s="13">
        <v>200000</v>
      </c>
      <c r="F31" s="13">
        <v>0</v>
      </c>
      <c r="G31" s="207">
        <v>200000</v>
      </c>
      <c r="H31" s="66"/>
      <c r="I31" s="66"/>
      <c r="J31" s="66"/>
      <c r="K31" s="66"/>
      <c r="L31" s="66"/>
      <c r="M31" s="66"/>
    </row>
    <row r="32" spans="1:13" ht="33.75" customHeight="1" x14ac:dyDescent="0.25">
      <c r="A32" s="409" t="s">
        <v>77</v>
      </c>
      <c r="B32" s="409"/>
      <c r="C32" s="409"/>
      <c r="D32" s="192">
        <v>50000</v>
      </c>
      <c r="E32" s="192">
        <v>50000</v>
      </c>
      <c r="F32" s="192">
        <v>0</v>
      </c>
      <c r="G32" s="267">
        <v>50000</v>
      </c>
      <c r="H32" s="66"/>
      <c r="I32" s="66"/>
      <c r="J32" s="66"/>
      <c r="K32" s="66"/>
      <c r="L32" s="66"/>
      <c r="M32" s="66"/>
    </row>
    <row r="33" spans="1:13" ht="15.6" customHeight="1" x14ac:dyDescent="0.2">
      <c r="A33" s="41" t="s">
        <v>45</v>
      </c>
      <c r="B33" s="42"/>
      <c r="C33" s="42"/>
      <c r="D33" s="13">
        <v>50000</v>
      </c>
      <c r="E33" s="13">
        <v>50000</v>
      </c>
      <c r="F33" s="13">
        <v>0</v>
      </c>
      <c r="G33" s="207">
        <v>50000</v>
      </c>
      <c r="H33" s="66"/>
      <c r="I33" s="66"/>
      <c r="J33" s="66"/>
      <c r="K33" s="66"/>
      <c r="L33" s="66"/>
      <c r="M33" s="66"/>
    </row>
    <row r="34" spans="1:13" ht="31.5" customHeight="1" x14ac:dyDescent="0.25">
      <c r="A34" s="55" t="s">
        <v>76</v>
      </c>
      <c r="B34" s="61"/>
      <c r="C34" s="61"/>
      <c r="D34" s="192">
        <v>300000</v>
      </c>
      <c r="E34" s="192">
        <v>300000</v>
      </c>
      <c r="F34" s="192">
        <v>30000</v>
      </c>
      <c r="G34" s="271">
        <v>330000</v>
      </c>
      <c r="H34" s="66"/>
      <c r="I34" s="66"/>
      <c r="J34" s="66"/>
      <c r="K34" s="66"/>
      <c r="L34" s="66"/>
      <c r="M34" s="66"/>
    </row>
    <row r="35" spans="1:13" ht="12" customHeight="1" x14ac:dyDescent="0.2">
      <c r="A35" s="41" t="s">
        <v>5</v>
      </c>
      <c r="B35" s="42"/>
      <c r="C35" s="42"/>
      <c r="D35" s="13">
        <v>150000</v>
      </c>
      <c r="E35" s="13">
        <v>150000</v>
      </c>
      <c r="F35" s="13">
        <v>30000</v>
      </c>
      <c r="G35" s="272">
        <v>180000</v>
      </c>
      <c r="H35" s="66"/>
      <c r="I35" s="66"/>
      <c r="J35" s="66"/>
      <c r="K35" s="66"/>
      <c r="L35" s="66"/>
      <c r="M35" s="66"/>
    </row>
    <row r="36" spans="1:13" ht="12" customHeight="1" x14ac:dyDescent="0.2">
      <c r="A36" s="41" t="s">
        <v>131</v>
      </c>
      <c r="B36" s="42"/>
      <c r="C36" s="42"/>
      <c r="D36" s="13">
        <v>150000</v>
      </c>
      <c r="E36" s="13">
        <v>150000</v>
      </c>
      <c r="F36" s="13">
        <v>0</v>
      </c>
      <c r="G36" s="273">
        <v>150000</v>
      </c>
      <c r="H36" s="66"/>
      <c r="I36" s="66"/>
      <c r="J36" s="66"/>
      <c r="K36" s="66"/>
      <c r="L36" s="66"/>
      <c r="M36" s="66"/>
    </row>
    <row r="37" spans="1:13" ht="33.950000000000003" customHeight="1" x14ac:dyDescent="0.25">
      <c r="A37" s="402" t="s">
        <v>125</v>
      </c>
      <c r="B37" s="403"/>
      <c r="C37" s="404"/>
      <c r="D37" s="8">
        <v>50000</v>
      </c>
      <c r="E37" s="8">
        <v>50000</v>
      </c>
      <c r="F37" s="8">
        <v>0</v>
      </c>
      <c r="G37" s="274">
        <v>50000</v>
      </c>
      <c r="H37" s="66"/>
      <c r="I37" s="66"/>
      <c r="J37" s="66"/>
      <c r="K37" s="66"/>
      <c r="L37" s="66"/>
      <c r="M37" s="66"/>
    </row>
    <row r="38" spans="1:13" ht="13.5" customHeight="1" x14ac:dyDescent="0.2">
      <c r="A38" s="41" t="s">
        <v>74</v>
      </c>
      <c r="B38" s="42"/>
      <c r="C38" s="42"/>
      <c r="D38" s="13">
        <v>40000</v>
      </c>
      <c r="E38" s="13">
        <v>40000</v>
      </c>
      <c r="F38" s="13">
        <v>0</v>
      </c>
      <c r="G38" s="275">
        <v>40000</v>
      </c>
      <c r="H38" s="66"/>
      <c r="I38" s="66"/>
      <c r="J38" s="66"/>
      <c r="K38" s="66"/>
      <c r="L38" s="66"/>
      <c r="M38" s="66"/>
    </row>
    <row r="39" spans="1:13" ht="12.95" customHeight="1" x14ac:dyDescent="0.2">
      <c r="A39" s="41" t="s">
        <v>1</v>
      </c>
      <c r="B39" s="42"/>
      <c r="C39" s="42"/>
      <c r="D39" s="13">
        <v>10000</v>
      </c>
      <c r="E39" s="13">
        <v>10000</v>
      </c>
      <c r="F39" s="13">
        <v>0</v>
      </c>
      <c r="G39" s="273">
        <v>10000</v>
      </c>
      <c r="H39" s="66"/>
      <c r="I39" s="66"/>
      <c r="J39" s="66"/>
      <c r="K39" s="66"/>
      <c r="L39" s="66"/>
      <c r="M39" s="66"/>
    </row>
    <row r="40" spans="1:13" ht="33.950000000000003" customHeight="1" x14ac:dyDescent="0.25">
      <c r="A40" s="409" t="s">
        <v>75</v>
      </c>
      <c r="B40" s="409"/>
      <c r="C40" s="409"/>
      <c r="D40" s="192">
        <v>100000</v>
      </c>
      <c r="E40" s="192">
        <v>100000</v>
      </c>
      <c r="F40" s="192">
        <v>0</v>
      </c>
      <c r="G40" s="187">
        <v>100000</v>
      </c>
      <c r="H40" s="66"/>
      <c r="I40" s="66"/>
      <c r="J40" s="66"/>
      <c r="K40" s="66"/>
      <c r="L40" s="66"/>
      <c r="M40" s="66"/>
    </row>
    <row r="41" spans="1:13" ht="12.95" customHeight="1" x14ac:dyDescent="0.2">
      <c r="A41" s="41" t="s">
        <v>5</v>
      </c>
      <c r="B41" s="42"/>
      <c r="C41" s="42"/>
      <c r="D41" s="13">
        <v>100000</v>
      </c>
      <c r="E41" s="13">
        <v>100000</v>
      </c>
      <c r="F41" s="13">
        <v>0</v>
      </c>
      <c r="G41" s="197">
        <v>100000</v>
      </c>
      <c r="H41" s="66"/>
      <c r="I41" s="66"/>
      <c r="J41" s="66"/>
      <c r="K41" s="66"/>
      <c r="L41" s="66"/>
      <c r="M41" s="66"/>
    </row>
    <row r="42" spans="1:13" ht="34.5" customHeight="1" x14ac:dyDescent="0.25">
      <c r="A42" s="55" t="s">
        <v>158</v>
      </c>
      <c r="B42" s="61"/>
      <c r="C42" s="61"/>
      <c r="D42" s="8">
        <v>100000</v>
      </c>
      <c r="E42" s="8">
        <v>100000</v>
      </c>
      <c r="F42" s="8">
        <v>0</v>
      </c>
      <c r="G42" s="274">
        <v>100000</v>
      </c>
      <c r="H42" s="66"/>
      <c r="I42" s="66"/>
      <c r="J42" s="66"/>
      <c r="K42" s="66"/>
      <c r="L42" s="66"/>
      <c r="M42" s="66"/>
    </row>
    <row r="43" spans="1:13" ht="11.25" customHeight="1" x14ac:dyDescent="0.2">
      <c r="A43" s="41" t="s">
        <v>136</v>
      </c>
      <c r="B43" s="42"/>
      <c r="C43" s="42"/>
      <c r="D43" s="13">
        <v>40000</v>
      </c>
      <c r="E43" s="13">
        <v>40000</v>
      </c>
      <c r="F43" s="13">
        <v>0</v>
      </c>
      <c r="G43" s="275">
        <v>40000</v>
      </c>
      <c r="H43" s="66"/>
      <c r="I43" s="66"/>
      <c r="J43" s="66"/>
      <c r="K43" s="66"/>
      <c r="L43" s="66"/>
      <c r="M43" s="66"/>
    </row>
    <row r="44" spans="1:13" ht="14.1" customHeight="1" x14ac:dyDescent="0.2">
      <c r="A44" s="41" t="s">
        <v>4</v>
      </c>
      <c r="B44" s="42"/>
      <c r="C44" s="42"/>
      <c r="D44" s="13">
        <v>60000</v>
      </c>
      <c r="E44" s="13">
        <v>60000</v>
      </c>
      <c r="F44" s="13">
        <v>0</v>
      </c>
      <c r="G44" s="273">
        <v>60000</v>
      </c>
      <c r="H44" s="66"/>
      <c r="I44" s="66"/>
      <c r="J44" s="66"/>
      <c r="K44" s="66"/>
      <c r="L44" s="66"/>
      <c r="M44" s="66"/>
    </row>
    <row r="45" spans="1:13" ht="32.25" customHeight="1" x14ac:dyDescent="0.25">
      <c r="A45" s="409" t="s">
        <v>159</v>
      </c>
      <c r="B45" s="409"/>
      <c r="C45" s="409"/>
      <c r="D45" s="192">
        <v>110000</v>
      </c>
      <c r="E45" s="192">
        <v>110000</v>
      </c>
      <c r="F45" s="8">
        <v>0</v>
      </c>
      <c r="G45" s="274">
        <v>110000</v>
      </c>
      <c r="H45" s="66"/>
      <c r="I45" s="66"/>
      <c r="J45" s="66"/>
      <c r="K45" s="66"/>
      <c r="L45" s="66"/>
      <c r="M45" s="66"/>
    </row>
    <row r="46" spans="1:13" ht="15.6" customHeight="1" x14ac:dyDescent="0.2">
      <c r="A46" s="50" t="s">
        <v>109</v>
      </c>
      <c r="B46" s="51"/>
      <c r="C46" s="51"/>
      <c r="D46" s="268">
        <v>50000</v>
      </c>
      <c r="E46" s="268">
        <v>50000</v>
      </c>
      <c r="F46" s="268">
        <v>0</v>
      </c>
      <c r="G46" s="276">
        <v>50000</v>
      </c>
    </row>
    <row r="47" spans="1:13" ht="13.5" customHeight="1" x14ac:dyDescent="0.2">
      <c r="A47" s="41" t="s">
        <v>1</v>
      </c>
      <c r="B47" s="42"/>
      <c r="C47" s="42"/>
      <c r="D47" s="13">
        <v>10000</v>
      </c>
      <c r="E47" s="13">
        <v>10000</v>
      </c>
      <c r="F47" s="13">
        <v>0</v>
      </c>
      <c r="G47" s="275">
        <v>10000</v>
      </c>
      <c r="H47" s="66"/>
      <c r="I47" s="66"/>
      <c r="J47" s="66"/>
      <c r="K47" s="66"/>
      <c r="L47" s="66"/>
      <c r="M47" s="66"/>
    </row>
    <row r="48" spans="1:13" ht="14.1" customHeight="1" x14ac:dyDescent="0.2">
      <c r="A48" s="41" t="s">
        <v>74</v>
      </c>
      <c r="B48" s="42"/>
      <c r="C48" s="42"/>
      <c r="D48" s="13">
        <v>50000</v>
      </c>
      <c r="E48" s="13">
        <v>50000</v>
      </c>
      <c r="F48" s="13">
        <v>0</v>
      </c>
      <c r="G48" s="273">
        <v>50000</v>
      </c>
      <c r="H48" s="66"/>
      <c r="I48" s="66"/>
      <c r="J48" s="66"/>
      <c r="K48" s="66"/>
      <c r="L48" s="66"/>
      <c r="M48" s="66"/>
    </row>
    <row r="49" spans="1:13" ht="32.25" customHeight="1" x14ac:dyDescent="0.25">
      <c r="A49" s="409" t="s">
        <v>6</v>
      </c>
      <c r="B49" s="409"/>
      <c r="C49" s="409"/>
      <c r="D49" s="115">
        <f>SUM(D26,D29,D32,D34,D37,D40,D42,D45)</f>
        <v>1160000</v>
      </c>
      <c r="E49" s="115">
        <f>SUM(E26,E29,E32,E34,E37,E40,E42,E45)</f>
        <v>1160000</v>
      </c>
      <c r="F49" s="115">
        <f>SUM(F26,F29,F32,F34,F37,F40,F42,F45)</f>
        <v>30000</v>
      </c>
      <c r="G49" s="227">
        <f>SUM(G26,G29,G32,G34,G37,G40,G42,G45)</f>
        <v>1190000</v>
      </c>
      <c r="H49" s="66"/>
      <c r="I49" s="66"/>
      <c r="J49" s="66"/>
      <c r="K49" s="66"/>
      <c r="L49" s="66"/>
      <c r="M49" s="66"/>
    </row>
    <row r="50" spans="1:13" ht="20.100000000000001" customHeight="1" x14ac:dyDescent="0.2">
      <c r="A50" s="443"/>
      <c r="B50" s="443"/>
      <c r="C50" s="443"/>
      <c r="D50" s="443"/>
      <c r="E50" s="443"/>
      <c r="F50" s="443"/>
      <c r="G50" s="444"/>
      <c r="H50" s="66"/>
      <c r="I50" s="66"/>
      <c r="J50" s="66"/>
      <c r="K50" s="66"/>
      <c r="L50" s="66"/>
      <c r="M50" s="66"/>
    </row>
    <row r="51" spans="1:13" ht="36.75" customHeight="1" x14ac:dyDescent="0.2">
      <c r="A51" s="440" t="s">
        <v>57</v>
      </c>
      <c r="B51" s="440"/>
      <c r="C51" s="440"/>
      <c r="D51" s="38" t="s">
        <v>40</v>
      </c>
      <c r="E51" s="139" t="s">
        <v>195</v>
      </c>
      <c r="F51" s="38" t="s">
        <v>180</v>
      </c>
      <c r="G51" s="39" t="s">
        <v>179</v>
      </c>
      <c r="H51" s="66"/>
      <c r="I51" s="66"/>
      <c r="J51" s="66"/>
      <c r="K51" s="66"/>
      <c r="L51" s="66"/>
      <c r="M51" s="66"/>
    </row>
    <row r="52" spans="1:13" ht="33" customHeight="1" x14ac:dyDescent="0.25">
      <c r="A52" s="409" t="s">
        <v>126</v>
      </c>
      <c r="B52" s="409"/>
      <c r="C52" s="409"/>
      <c r="D52" s="115">
        <v>100000</v>
      </c>
      <c r="E52" s="115">
        <v>100000</v>
      </c>
      <c r="F52" s="115">
        <v>0</v>
      </c>
      <c r="G52" s="116">
        <v>100000</v>
      </c>
      <c r="H52" s="66"/>
      <c r="I52" s="66"/>
      <c r="J52" s="66"/>
      <c r="K52" s="66"/>
      <c r="L52" s="66"/>
      <c r="M52" s="66"/>
    </row>
    <row r="53" spans="1:13" ht="13.5" customHeight="1" x14ac:dyDescent="0.2">
      <c r="A53" s="41" t="s">
        <v>1</v>
      </c>
      <c r="B53" s="42"/>
      <c r="C53" s="42"/>
      <c r="D53" s="168">
        <v>100000</v>
      </c>
      <c r="E53" s="168">
        <v>100000</v>
      </c>
      <c r="F53" s="168">
        <v>0</v>
      </c>
      <c r="G53" s="104">
        <v>100000</v>
      </c>
      <c r="H53" s="66"/>
      <c r="I53" s="66"/>
      <c r="J53" s="66"/>
      <c r="K53" s="66"/>
      <c r="L53" s="66"/>
      <c r="M53" s="66"/>
    </row>
    <row r="54" spans="1:13" ht="32.25" customHeight="1" x14ac:dyDescent="0.25">
      <c r="A54" s="409" t="s">
        <v>6</v>
      </c>
      <c r="B54" s="409"/>
      <c r="C54" s="409"/>
      <c r="D54" s="115">
        <f>D52</f>
        <v>100000</v>
      </c>
      <c r="E54" s="115">
        <f>E52</f>
        <v>100000</v>
      </c>
      <c r="F54" s="115">
        <f>F52</f>
        <v>0</v>
      </c>
      <c r="G54" s="116">
        <f>G52</f>
        <v>100000</v>
      </c>
      <c r="H54" s="66"/>
      <c r="I54" s="66"/>
      <c r="J54" s="66"/>
      <c r="K54" s="66"/>
      <c r="L54" s="66"/>
      <c r="M54" s="66"/>
    </row>
    <row r="55" spans="1:13" ht="20.100000000000001" customHeight="1" x14ac:dyDescent="0.2">
      <c r="A55" s="277"/>
      <c r="B55" s="278"/>
      <c r="C55" s="278"/>
      <c r="D55" s="279"/>
      <c r="E55" s="280"/>
      <c r="F55" s="281"/>
      <c r="G55" s="282"/>
      <c r="H55" s="66"/>
      <c r="I55" s="66"/>
      <c r="J55" s="66"/>
      <c r="K55" s="66"/>
      <c r="L55" s="66"/>
      <c r="M55" s="66"/>
    </row>
    <row r="56" spans="1:13" ht="38.25" customHeight="1" x14ac:dyDescent="0.2">
      <c r="A56" s="440" t="s">
        <v>56</v>
      </c>
      <c r="B56" s="440"/>
      <c r="C56" s="440"/>
      <c r="D56" s="138" t="s">
        <v>40</v>
      </c>
      <c r="E56" s="139" t="s">
        <v>195</v>
      </c>
      <c r="F56" s="139" t="s">
        <v>180</v>
      </c>
      <c r="G56" s="283" t="s">
        <v>179</v>
      </c>
      <c r="H56" s="66"/>
      <c r="I56" s="66"/>
      <c r="J56" s="66"/>
      <c r="K56" s="66"/>
      <c r="L56" s="66"/>
      <c r="M56" s="66"/>
    </row>
    <row r="57" spans="1:13" ht="36" customHeight="1" x14ac:dyDescent="0.25">
      <c r="A57" s="402" t="s">
        <v>73</v>
      </c>
      <c r="B57" s="403"/>
      <c r="C57" s="404"/>
      <c r="D57" s="8">
        <v>200000</v>
      </c>
      <c r="E57" s="6">
        <v>200000</v>
      </c>
      <c r="F57" s="6">
        <v>50000</v>
      </c>
      <c r="G57" s="284">
        <v>250000</v>
      </c>
      <c r="H57" s="66"/>
      <c r="I57" s="66"/>
      <c r="J57" s="66"/>
      <c r="K57" s="66"/>
      <c r="L57" s="66"/>
      <c r="M57" s="66"/>
    </row>
    <row r="58" spans="1:13" ht="11.45" customHeight="1" x14ac:dyDescent="0.2">
      <c r="A58" s="41" t="s">
        <v>70</v>
      </c>
      <c r="B58" s="42"/>
      <c r="C58" s="42"/>
      <c r="D58" s="195">
        <v>200000</v>
      </c>
      <c r="E58" s="11">
        <v>200000</v>
      </c>
      <c r="F58" s="11">
        <v>50000</v>
      </c>
      <c r="G58" s="285">
        <v>250000</v>
      </c>
      <c r="H58" s="66"/>
      <c r="I58" s="66"/>
      <c r="J58" s="66"/>
      <c r="K58" s="66"/>
      <c r="L58" s="66"/>
      <c r="M58" s="66"/>
    </row>
    <row r="59" spans="1:13" ht="32.25" customHeight="1" x14ac:dyDescent="0.25">
      <c r="A59" s="409" t="s">
        <v>72</v>
      </c>
      <c r="B59" s="409"/>
      <c r="C59" s="441"/>
      <c r="D59" s="286">
        <v>200000</v>
      </c>
      <c r="E59" s="6">
        <v>200000</v>
      </c>
      <c r="F59" s="6">
        <v>0</v>
      </c>
      <c r="G59" s="287">
        <v>200000</v>
      </c>
      <c r="H59" s="66"/>
      <c r="I59" s="66"/>
      <c r="J59" s="66"/>
      <c r="K59" s="66"/>
      <c r="L59" s="66"/>
      <c r="M59" s="66"/>
    </row>
    <row r="60" spans="1:13" ht="12.95" customHeight="1" x14ac:dyDescent="0.2">
      <c r="A60" s="41" t="s">
        <v>1</v>
      </c>
      <c r="B60" s="42"/>
      <c r="C60" s="42"/>
      <c r="D60" s="288">
        <v>90000</v>
      </c>
      <c r="E60" s="11">
        <v>90000</v>
      </c>
      <c r="F60" s="11">
        <v>0</v>
      </c>
      <c r="G60" s="289">
        <v>90000</v>
      </c>
    </row>
    <row r="61" spans="1:13" ht="11.45" customHeight="1" x14ac:dyDescent="0.2">
      <c r="A61" s="41" t="s">
        <v>74</v>
      </c>
      <c r="B61" s="42"/>
      <c r="C61" s="42"/>
      <c r="D61" s="290">
        <v>110000</v>
      </c>
      <c r="E61" s="11">
        <v>110000</v>
      </c>
      <c r="F61" s="11">
        <v>0</v>
      </c>
      <c r="G61" s="291">
        <v>110000</v>
      </c>
      <c r="H61" s="66"/>
      <c r="I61" s="66"/>
      <c r="J61" s="66"/>
      <c r="K61" s="66"/>
      <c r="L61" s="66"/>
      <c r="M61" s="66"/>
    </row>
    <row r="62" spans="1:13" ht="30.75" customHeight="1" x14ac:dyDescent="0.25">
      <c r="A62" s="409" t="s">
        <v>71</v>
      </c>
      <c r="B62" s="409"/>
      <c r="C62" s="409"/>
      <c r="D62" s="292">
        <v>60000</v>
      </c>
      <c r="E62" s="6">
        <v>60000</v>
      </c>
      <c r="F62" s="6">
        <v>0</v>
      </c>
      <c r="G62" s="293">
        <v>60000</v>
      </c>
    </row>
    <row r="63" spans="1:13" ht="13.5" customHeight="1" x14ac:dyDescent="0.2">
      <c r="A63" s="41" t="s">
        <v>70</v>
      </c>
      <c r="B63" s="42"/>
      <c r="C63" s="42"/>
      <c r="D63" s="168">
        <v>60000</v>
      </c>
      <c r="E63" s="26">
        <v>60000</v>
      </c>
      <c r="F63" s="26">
        <v>0</v>
      </c>
      <c r="G63" s="294">
        <v>60000</v>
      </c>
    </row>
    <row r="64" spans="1:13" ht="36" customHeight="1" x14ac:dyDescent="0.25">
      <c r="A64" s="409" t="s">
        <v>6</v>
      </c>
      <c r="B64" s="409"/>
      <c r="C64" s="409"/>
      <c r="D64" s="165">
        <f>SUM(D57,D59,D62)</f>
        <v>460000</v>
      </c>
      <c r="E64" s="30">
        <f>SUM(E57,E59,E62)</f>
        <v>460000</v>
      </c>
      <c r="F64" s="30">
        <f>SUM(F57,F59,F62)</f>
        <v>50000</v>
      </c>
      <c r="G64" s="264">
        <f>SUM(G57,G59,G62)</f>
        <v>510000</v>
      </c>
    </row>
    <row r="65" spans="1:7" ht="20.100000000000001" customHeight="1" x14ac:dyDescent="0.2">
      <c r="B65" s="295"/>
      <c r="C65" s="295"/>
      <c r="D65" s="295"/>
      <c r="F65" s="296"/>
      <c r="G65" s="157"/>
    </row>
    <row r="66" spans="1:7" ht="33" customHeight="1" x14ac:dyDescent="0.2">
      <c r="A66" s="440" t="s">
        <v>55</v>
      </c>
      <c r="B66" s="440"/>
      <c r="C66" s="440"/>
      <c r="D66" s="138" t="s">
        <v>40</v>
      </c>
      <c r="E66" s="139" t="s">
        <v>195</v>
      </c>
      <c r="F66" s="139" t="s">
        <v>180</v>
      </c>
      <c r="G66" s="283" t="s">
        <v>179</v>
      </c>
    </row>
    <row r="67" spans="1:7" ht="30" customHeight="1" x14ac:dyDescent="0.25">
      <c r="A67" s="409" t="s">
        <v>69</v>
      </c>
      <c r="B67" s="409"/>
      <c r="C67" s="441"/>
      <c r="D67" s="166">
        <v>2000</v>
      </c>
      <c r="E67" s="30">
        <v>2000</v>
      </c>
      <c r="F67" s="30">
        <v>0</v>
      </c>
      <c r="G67" s="131">
        <v>2000</v>
      </c>
    </row>
    <row r="68" spans="1:7" ht="12.95" customHeight="1" x14ac:dyDescent="0.2">
      <c r="A68" s="297" t="s">
        <v>11</v>
      </c>
      <c r="B68" s="298"/>
      <c r="C68" s="298"/>
      <c r="D68" s="299">
        <v>2000</v>
      </c>
      <c r="E68" s="26">
        <v>2000</v>
      </c>
      <c r="F68" s="26">
        <v>0</v>
      </c>
      <c r="G68" s="300">
        <v>2000</v>
      </c>
    </row>
    <row r="69" spans="1:7" ht="20.100000000000001" customHeight="1" x14ac:dyDescent="0.2">
      <c r="A69" s="301" t="s">
        <v>68</v>
      </c>
      <c r="B69" s="302"/>
      <c r="C69" s="302"/>
      <c r="D69" s="438">
        <v>20000</v>
      </c>
      <c r="E69" s="434">
        <v>20000</v>
      </c>
      <c r="F69" s="434">
        <v>0</v>
      </c>
      <c r="G69" s="432">
        <v>20000</v>
      </c>
    </row>
    <row r="70" spans="1:7" ht="12.75" customHeight="1" x14ac:dyDescent="0.2">
      <c r="A70" s="303" t="s">
        <v>67</v>
      </c>
      <c r="B70" s="72"/>
      <c r="C70" s="72"/>
      <c r="D70" s="439"/>
      <c r="E70" s="434"/>
      <c r="F70" s="434"/>
      <c r="G70" s="433"/>
    </row>
    <row r="71" spans="1:7" ht="15" customHeight="1" x14ac:dyDescent="0.2">
      <c r="A71" s="305" t="s">
        <v>5</v>
      </c>
      <c r="B71" s="67"/>
      <c r="C71" s="67"/>
      <c r="D71" s="299">
        <v>20000</v>
      </c>
      <c r="E71" s="26">
        <v>20000</v>
      </c>
      <c r="F71" s="26">
        <v>0</v>
      </c>
      <c r="G71" s="300">
        <v>20000</v>
      </c>
    </row>
    <row r="72" spans="1:7" ht="20.100000000000001" customHeight="1" x14ac:dyDescent="0.2">
      <c r="A72" s="301" t="s">
        <v>66</v>
      </c>
      <c r="B72" s="302"/>
      <c r="C72" s="302"/>
      <c r="D72" s="438">
        <v>25000</v>
      </c>
      <c r="E72" s="434">
        <v>25000</v>
      </c>
      <c r="F72" s="434">
        <v>3000</v>
      </c>
      <c r="G72" s="432">
        <v>28000</v>
      </c>
    </row>
    <row r="73" spans="1:7" ht="16.5" customHeight="1" x14ac:dyDescent="0.2">
      <c r="A73" s="303" t="s">
        <v>65</v>
      </c>
      <c r="B73" s="72"/>
      <c r="C73" s="72"/>
      <c r="D73" s="439"/>
      <c r="E73" s="434"/>
      <c r="F73" s="434"/>
      <c r="G73" s="433"/>
    </row>
    <row r="74" spans="1:7" ht="15.95" customHeight="1" x14ac:dyDescent="0.2">
      <c r="A74" s="305" t="s">
        <v>1</v>
      </c>
      <c r="B74" s="67"/>
      <c r="C74" s="67"/>
      <c r="D74" s="299">
        <v>25000</v>
      </c>
      <c r="E74" s="26">
        <v>25000</v>
      </c>
      <c r="F74" s="26">
        <v>3000</v>
      </c>
      <c r="G74" s="300">
        <v>28000</v>
      </c>
    </row>
    <row r="75" spans="1:7" ht="20.100000000000001" customHeight="1" x14ac:dyDescent="0.25">
      <c r="A75" s="442" t="s">
        <v>64</v>
      </c>
      <c r="B75" s="442"/>
      <c r="C75" s="442"/>
      <c r="D75" s="438">
        <v>30000</v>
      </c>
      <c r="E75" s="434">
        <v>30000</v>
      </c>
      <c r="F75" s="434">
        <v>-10000</v>
      </c>
      <c r="G75" s="432">
        <v>20000</v>
      </c>
    </row>
    <row r="76" spans="1:7" ht="13.5" customHeight="1" x14ac:dyDescent="0.25">
      <c r="A76" s="59" t="s">
        <v>63</v>
      </c>
      <c r="B76" s="226"/>
      <c r="C76" s="226"/>
      <c r="D76" s="439"/>
      <c r="E76" s="434"/>
      <c r="F76" s="434"/>
      <c r="G76" s="433"/>
    </row>
    <row r="77" spans="1:7" ht="15.6" customHeight="1" x14ac:dyDescent="0.2">
      <c r="A77" s="50" t="s">
        <v>1</v>
      </c>
      <c r="B77" s="51"/>
      <c r="C77" s="51"/>
      <c r="D77" s="169">
        <v>30000</v>
      </c>
      <c r="E77" s="26">
        <v>30000</v>
      </c>
      <c r="F77" s="26">
        <v>-10000</v>
      </c>
      <c r="G77" s="306">
        <v>20000</v>
      </c>
    </row>
    <row r="78" spans="1:7" ht="32.25" customHeight="1" x14ac:dyDescent="0.25">
      <c r="A78" s="428" t="s">
        <v>6</v>
      </c>
      <c r="B78" s="428"/>
      <c r="C78" s="428"/>
      <c r="D78" s="165">
        <f>SUM(D67,D69,D72,D75)</f>
        <v>77000</v>
      </c>
      <c r="E78" s="30">
        <f>SUM(E67,E69,E72,E75)</f>
        <v>77000</v>
      </c>
      <c r="F78" s="30">
        <f>SUM(F67,F69,F72,F75)</f>
        <v>-7000</v>
      </c>
      <c r="G78" s="264">
        <f>SUM(G67,G69,G72,G75)</f>
        <v>70000</v>
      </c>
    </row>
    <row r="79" spans="1:7" ht="20.100000000000001" customHeight="1" x14ac:dyDescent="0.2">
      <c r="A79" s="307"/>
      <c r="B79" s="32"/>
      <c r="C79" s="149"/>
      <c r="D79" s="125"/>
      <c r="E79" s="308"/>
      <c r="F79" s="308"/>
      <c r="G79" s="309"/>
    </row>
    <row r="80" spans="1:7" ht="35.1" customHeight="1" x14ac:dyDescent="0.25">
      <c r="A80" s="310" t="s">
        <v>54</v>
      </c>
      <c r="B80" s="311"/>
      <c r="C80" s="312"/>
      <c r="D80" s="138" t="s">
        <v>40</v>
      </c>
      <c r="E80" s="313" t="s">
        <v>195</v>
      </c>
      <c r="F80" s="314" t="s">
        <v>180</v>
      </c>
      <c r="G80" s="39" t="s">
        <v>179</v>
      </c>
    </row>
    <row r="81" spans="1:7" ht="29.25" customHeight="1" x14ac:dyDescent="0.25">
      <c r="A81" s="435" t="s">
        <v>62</v>
      </c>
      <c r="B81" s="436"/>
      <c r="C81" s="437"/>
      <c r="D81" s="315">
        <v>80000</v>
      </c>
      <c r="E81" s="316">
        <v>80000</v>
      </c>
      <c r="F81" s="316">
        <v>0</v>
      </c>
      <c r="G81" s="316">
        <v>80000</v>
      </c>
    </row>
    <row r="82" spans="1:7" ht="15.95" customHeight="1" x14ac:dyDescent="0.2">
      <c r="A82" s="132" t="s">
        <v>11</v>
      </c>
      <c r="B82" s="133"/>
      <c r="C82" s="133"/>
      <c r="D82" s="290">
        <v>80000</v>
      </c>
      <c r="E82" s="11">
        <v>80000</v>
      </c>
      <c r="F82" s="11">
        <v>0</v>
      </c>
      <c r="G82" s="11">
        <v>80000</v>
      </c>
    </row>
    <row r="83" spans="1:7" ht="30.75" customHeight="1" x14ac:dyDescent="0.25">
      <c r="A83" s="83" t="s">
        <v>6</v>
      </c>
      <c r="B83" s="134"/>
      <c r="C83" s="134"/>
      <c r="D83" s="166">
        <f>SUM(D81)</f>
        <v>80000</v>
      </c>
      <c r="E83" s="30">
        <f>SUM(E81)</f>
        <v>80000</v>
      </c>
      <c r="F83" s="30">
        <f>SUM(F81)</f>
        <v>0</v>
      </c>
      <c r="G83" s="30">
        <f>SUM(G81)</f>
        <v>80000</v>
      </c>
    </row>
    <row r="84" spans="1:7" ht="15" customHeight="1" x14ac:dyDescent="0.2">
      <c r="A84" s="43"/>
      <c r="B84" s="43"/>
      <c r="C84" s="43"/>
      <c r="D84" s="229"/>
      <c r="E84" s="229"/>
      <c r="F84" s="236"/>
      <c r="G84" s="317"/>
    </row>
    <row r="85" spans="1:7" ht="30" customHeight="1" x14ac:dyDescent="0.25">
      <c r="A85" s="429" t="s">
        <v>61</v>
      </c>
      <c r="B85" s="429"/>
      <c r="C85" s="429"/>
      <c r="D85" s="430"/>
      <c r="E85" s="430"/>
      <c r="F85" s="430"/>
      <c r="G85" s="431"/>
    </row>
    <row r="86" spans="1:7" ht="24.95" customHeight="1" x14ac:dyDescent="0.2">
      <c r="A86" s="422" t="s">
        <v>25</v>
      </c>
      <c r="B86" s="423"/>
      <c r="C86" s="424"/>
      <c r="D86" s="38" t="s">
        <v>40</v>
      </c>
      <c r="E86" s="139" t="s">
        <v>195</v>
      </c>
      <c r="F86" s="38" t="s">
        <v>180</v>
      </c>
      <c r="G86" s="39" t="s">
        <v>179</v>
      </c>
    </row>
    <row r="87" spans="1:7" ht="20.100000000000001" customHeight="1" x14ac:dyDescent="0.2">
      <c r="A87" s="421" t="s">
        <v>60</v>
      </c>
      <c r="B87" s="421"/>
      <c r="C87" s="421"/>
      <c r="D87" s="318">
        <f>D12</f>
        <v>20000</v>
      </c>
      <c r="E87" s="318">
        <f t="shared" ref="E87:G87" si="0">E12</f>
        <v>20000</v>
      </c>
      <c r="F87" s="318">
        <f t="shared" si="0"/>
        <v>5000</v>
      </c>
      <c r="G87" s="318">
        <f t="shared" si="0"/>
        <v>25000</v>
      </c>
    </row>
    <row r="88" spans="1:7" ht="20.100000000000001" customHeight="1" x14ac:dyDescent="0.2">
      <c r="A88" s="427" t="s">
        <v>59</v>
      </c>
      <c r="B88" s="427"/>
      <c r="C88" s="427"/>
      <c r="D88" s="318">
        <f>D23</f>
        <v>1284300</v>
      </c>
      <c r="E88" s="318">
        <f t="shared" ref="E88:G88" si="1">E23</f>
        <v>1284300</v>
      </c>
      <c r="F88" s="318">
        <f t="shared" si="1"/>
        <v>1000</v>
      </c>
      <c r="G88" s="318">
        <f t="shared" si="1"/>
        <v>1285300</v>
      </c>
    </row>
    <row r="89" spans="1:7" ht="20.100000000000001" customHeight="1" x14ac:dyDescent="0.2">
      <c r="A89" s="427" t="s">
        <v>58</v>
      </c>
      <c r="B89" s="427"/>
      <c r="C89" s="427"/>
      <c r="D89" s="318">
        <f>D49</f>
        <v>1160000</v>
      </c>
      <c r="E89" s="318">
        <f t="shared" ref="E89:G89" si="2">E49</f>
        <v>1160000</v>
      </c>
      <c r="F89" s="318">
        <f t="shared" si="2"/>
        <v>30000</v>
      </c>
      <c r="G89" s="318">
        <f t="shared" si="2"/>
        <v>1190000</v>
      </c>
    </row>
    <row r="90" spans="1:7" ht="20.100000000000001" customHeight="1" x14ac:dyDescent="0.2">
      <c r="A90" s="418" t="s">
        <v>57</v>
      </c>
      <c r="B90" s="418"/>
      <c r="C90" s="418"/>
      <c r="D90" s="318">
        <f>D54</f>
        <v>100000</v>
      </c>
      <c r="E90" s="318">
        <f t="shared" ref="E90:G90" si="3">E54</f>
        <v>100000</v>
      </c>
      <c r="F90" s="318">
        <f t="shared" si="3"/>
        <v>0</v>
      </c>
      <c r="G90" s="318">
        <f t="shared" si="3"/>
        <v>100000</v>
      </c>
    </row>
    <row r="91" spans="1:7" ht="20.100000000000001" customHeight="1" x14ac:dyDescent="0.2">
      <c r="A91" s="418" t="s">
        <v>56</v>
      </c>
      <c r="B91" s="418"/>
      <c r="C91" s="418"/>
      <c r="D91" s="318">
        <f t="shared" ref="D91:G91" si="4">D64</f>
        <v>460000</v>
      </c>
      <c r="E91" s="318">
        <f t="shared" si="4"/>
        <v>460000</v>
      </c>
      <c r="F91" s="318">
        <f t="shared" si="4"/>
        <v>50000</v>
      </c>
      <c r="G91" s="318">
        <f t="shared" si="4"/>
        <v>510000</v>
      </c>
    </row>
    <row r="92" spans="1:7" ht="20.100000000000001" customHeight="1" x14ac:dyDescent="0.2">
      <c r="A92" s="425" t="s">
        <v>55</v>
      </c>
      <c r="B92" s="425"/>
      <c r="C92" s="425"/>
      <c r="D92" s="318">
        <f>D78</f>
        <v>77000</v>
      </c>
      <c r="E92" s="318">
        <f t="shared" ref="E92:G92" si="5">E78</f>
        <v>77000</v>
      </c>
      <c r="F92" s="318">
        <f t="shared" si="5"/>
        <v>-7000</v>
      </c>
      <c r="G92" s="318">
        <f t="shared" si="5"/>
        <v>70000</v>
      </c>
    </row>
    <row r="93" spans="1:7" ht="20.100000000000001" customHeight="1" x14ac:dyDescent="0.2">
      <c r="A93" s="159" t="s">
        <v>54</v>
      </c>
      <c r="B93" s="136"/>
      <c r="C93" s="160"/>
      <c r="D93" s="319">
        <f>D83</f>
        <v>80000</v>
      </c>
      <c r="E93" s="319">
        <f t="shared" ref="E93:G93" si="6">E83</f>
        <v>80000</v>
      </c>
      <c r="F93" s="319">
        <f t="shared" si="6"/>
        <v>0</v>
      </c>
      <c r="G93" s="319">
        <f t="shared" si="6"/>
        <v>80000</v>
      </c>
    </row>
    <row r="94" spans="1:7" ht="24.95" customHeight="1" x14ac:dyDescent="0.2">
      <c r="A94" s="416" t="s">
        <v>6</v>
      </c>
      <c r="B94" s="416"/>
      <c r="C94" s="416"/>
      <c r="D94" s="320">
        <f>SUM(D87:D93)</f>
        <v>3181300</v>
      </c>
      <c r="E94" s="320">
        <f t="shared" ref="E94:G94" si="7">SUM(E87:E93)</f>
        <v>3181300</v>
      </c>
      <c r="F94" s="320">
        <f t="shared" si="7"/>
        <v>79000</v>
      </c>
      <c r="G94" s="320">
        <f t="shared" si="7"/>
        <v>3260300</v>
      </c>
    </row>
    <row r="95" spans="1:7" ht="20.100000000000001" customHeight="1" x14ac:dyDescent="0.2">
      <c r="G95" s="157"/>
    </row>
    <row r="96" spans="1:7" ht="24.95" customHeight="1" x14ac:dyDescent="0.2">
      <c r="A96" s="422" t="s">
        <v>27</v>
      </c>
      <c r="B96" s="423"/>
      <c r="C96" s="424"/>
      <c r="D96" s="321" t="s">
        <v>40</v>
      </c>
      <c r="E96" s="139" t="s">
        <v>195</v>
      </c>
      <c r="F96" s="322" t="s">
        <v>180</v>
      </c>
      <c r="G96" s="323" t="s">
        <v>179</v>
      </c>
    </row>
    <row r="97" spans="1:9" ht="20.100000000000001" customHeight="1" x14ac:dyDescent="0.2">
      <c r="A97" s="324" t="s">
        <v>51</v>
      </c>
      <c r="B97" s="325"/>
      <c r="C97" s="325"/>
      <c r="D97" s="326">
        <v>50000</v>
      </c>
      <c r="E97" s="326">
        <v>50000</v>
      </c>
      <c r="F97" s="326">
        <v>0</v>
      </c>
      <c r="G97" s="327">
        <f>E97+F97</f>
        <v>50000</v>
      </c>
    </row>
    <row r="98" spans="1:9" ht="20.100000000000001" customHeight="1" x14ac:dyDescent="0.2">
      <c r="A98" s="421" t="s">
        <v>49</v>
      </c>
      <c r="B98" s="421"/>
      <c r="C98" s="421"/>
      <c r="D98" s="233">
        <v>365253.65</v>
      </c>
      <c r="E98" s="233">
        <v>365253.65</v>
      </c>
      <c r="F98" s="233">
        <v>0</v>
      </c>
      <c r="G98" s="327">
        <f t="shared" ref="G98:G102" si="8">E98+F98</f>
        <v>365253.65</v>
      </c>
    </row>
    <row r="99" spans="1:9" ht="20.100000000000001" customHeight="1" x14ac:dyDescent="0.2">
      <c r="A99" s="418" t="s">
        <v>50</v>
      </c>
      <c r="B99" s="418"/>
      <c r="C99" s="418"/>
      <c r="D99" s="233">
        <v>1390662.39</v>
      </c>
      <c r="E99" s="233">
        <v>1390662.39</v>
      </c>
      <c r="F99" s="233">
        <v>31229.99</v>
      </c>
      <c r="G99" s="327">
        <f t="shared" si="8"/>
        <v>1421892.38</v>
      </c>
    </row>
    <row r="100" spans="1:9" ht="20.100000000000001" customHeight="1" x14ac:dyDescent="0.2">
      <c r="A100" s="426" t="s">
        <v>119</v>
      </c>
      <c r="B100" s="426"/>
      <c r="C100" s="426"/>
      <c r="D100" s="233">
        <v>882121.02</v>
      </c>
      <c r="E100" s="233">
        <v>882121.02</v>
      </c>
      <c r="F100" s="233">
        <v>46770.01</v>
      </c>
      <c r="G100" s="327">
        <f t="shared" si="8"/>
        <v>928891.03</v>
      </c>
    </row>
    <row r="101" spans="1:9" ht="20.100000000000001" customHeight="1" x14ac:dyDescent="0.2">
      <c r="A101" s="418" t="s">
        <v>29</v>
      </c>
      <c r="B101" s="418"/>
      <c r="C101" s="418"/>
      <c r="D101" s="233">
        <v>453262.94</v>
      </c>
      <c r="E101" s="233">
        <v>453262.94</v>
      </c>
      <c r="F101" s="233">
        <v>1000</v>
      </c>
      <c r="G101" s="327">
        <f t="shared" si="8"/>
        <v>454262.94</v>
      </c>
    </row>
    <row r="102" spans="1:9" ht="20.100000000000001" customHeight="1" x14ac:dyDescent="0.2">
      <c r="A102" s="418" t="s">
        <v>52</v>
      </c>
      <c r="B102" s="418"/>
      <c r="C102" s="418"/>
      <c r="D102" s="233">
        <v>40000</v>
      </c>
      <c r="E102" s="233">
        <v>40000</v>
      </c>
      <c r="F102" s="233">
        <v>0</v>
      </c>
      <c r="G102" s="327">
        <f t="shared" si="8"/>
        <v>40000</v>
      </c>
    </row>
    <row r="103" spans="1:9" ht="27.75" customHeight="1" x14ac:dyDescent="0.2">
      <c r="A103" s="416" t="s">
        <v>6</v>
      </c>
      <c r="B103" s="416"/>
      <c r="C103" s="416"/>
      <c r="D103" s="234">
        <f>SUM(D97:D102)</f>
        <v>3181300</v>
      </c>
      <c r="E103" s="234">
        <f t="shared" ref="E103:G103" si="9">SUM(E97:E102)</f>
        <v>3181300</v>
      </c>
      <c r="F103" s="234">
        <f t="shared" si="9"/>
        <v>79000</v>
      </c>
      <c r="G103" s="234">
        <f t="shared" si="9"/>
        <v>3260299.9999999995</v>
      </c>
    </row>
    <row r="106" spans="1:9" x14ac:dyDescent="0.2">
      <c r="A106" s="1" t="s">
        <v>33</v>
      </c>
    </row>
    <row r="108" spans="1:9" x14ac:dyDescent="0.2">
      <c r="A108" s="1" t="s">
        <v>198</v>
      </c>
      <c r="G108" s="328"/>
      <c r="H108" s="66"/>
      <c r="I108" s="66"/>
    </row>
    <row r="111" spans="1:9" x14ac:dyDescent="0.2">
      <c r="D111" s="1" t="s">
        <v>35</v>
      </c>
    </row>
    <row r="113" spans="4:4" x14ac:dyDescent="0.2">
      <c r="D113" s="1" t="s">
        <v>36</v>
      </c>
    </row>
  </sheetData>
  <sheetProtection selectLockedCells="1" selectUnlockedCells="1"/>
  <mergeCells count="61">
    <mergeCell ref="A29:C29"/>
    <mergeCell ref="A32:C32"/>
    <mergeCell ref="A40:C40"/>
    <mergeCell ref="A4:G4"/>
    <mergeCell ref="A5:G5"/>
    <mergeCell ref="A8:G8"/>
    <mergeCell ref="A9:C9"/>
    <mergeCell ref="A10:C10"/>
    <mergeCell ref="A12:C12"/>
    <mergeCell ref="A13:G13"/>
    <mergeCell ref="A14:C14"/>
    <mergeCell ref="A26:C26"/>
    <mergeCell ref="A15:C15"/>
    <mergeCell ref="A23:C23"/>
    <mergeCell ref="A24:G24"/>
    <mergeCell ref="A25:C25"/>
    <mergeCell ref="A37:C37"/>
    <mergeCell ref="A64:C64"/>
    <mergeCell ref="A66:C66"/>
    <mergeCell ref="A67:C67"/>
    <mergeCell ref="A75:C75"/>
    <mergeCell ref="A45:C45"/>
    <mergeCell ref="A49:C49"/>
    <mergeCell ref="A50:G50"/>
    <mergeCell ref="A51:C51"/>
    <mergeCell ref="A52:C52"/>
    <mergeCell ref="A56:C56"/>
    <mergeCell ref="A57:C57"/>
    <mergeCell ref="A59:C59"/>
    <mergeCell ref="A62:C62"/>
    <mergeCell ref="A54:C54"/>
    <mergeCell ref="A78:C78"/>
    <mergeCell ref="A85:G85"/>
    <mergeCell ref="G69:G70"/>
    <mergeCell ref="F69:F70"/>
    <mergeCell ref="G75:G76"/>
    <mergeCell ref="F75:F76"/>
    <mergeCell ref="F72:F73"/>
    <mergeCell ref="G72:G73"/>
    <mergeCell ref="A81:C81"/>
    <mergeCell ref="D69:D70"/>
    <mergeCell ref="D72:D73"/>
    <mergeCell ref="D75:D76"/>
    <mergeCell ref="E69:E70"/>
    <mergeCell ref="E72:E73"/>
    <mergeCell ref="E75:E76"/>
    <mergeCell ref="A103:C103"/>
    <mergeCell ref="A98:C98"/>
    <mergeCell ref="A101:C101"/>
    <mergeCell ref="A86:C86"/>
    <mergeCell ref="A102:C102"/>
    <mergeCell ref="A92:C92"/>
    <mergeCell ref="A99:C99"/>
    <mergeCell ref="A100:C100"/>
    <mergeCell ref="A94:C94"/>
    <mergeCell ref="A96:C96"/>
    <mergeCell ref="A87:C87"/>
    <mergeCell ref="A88:C88"/>
    <mergeCell ref="A89:C89"/>
    <mergeCell ref="A90:C90"/>
    <mergeCell ref="A91:C91"/>
  </mergeCells>
  <pageMargins left="0.25" right="0.25" top="0.75" bottom="0.75" header="0.51180555555555551" footer="0.51180555555555551"/>
  <pageSetup paperSize="9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50"/>
  <sheetViews>
    <sheetView topLeftCell="A43" zoomScale="80" zoomScaleNormal="80" workbookViewId="0">
      <selection activeCell="Q11" sqref="Q11"/>
    </sheetView>
  </sheetViews>
  <sheetFormatPr defaultColWidth="9.140625" defaultRowHeight="12.75" x14ac:dyDescent="0.2"/>
  <cols>
    <col min="1" max="4" width="15.7109375" style="1" customWidth="1"/>
    <col min="5" max="6" width="18" style="1" customWidth="1"/>
    <col min="7" max="7" width="19.85546875" style="1" customWidth="1"/>
    <col min="8" max="8" width="21" style="1" customWidth="1"/>
    <col min="9" max="16384" width="9.140625" style="1"/>
  </cols>
  <sheetData>
    <row r="2" spans="1:15" x14ac:dyDescent="0.2">
      <c r="A2" s="455" t="s">
        <v>87</v>
      </c>
      <c r="B2" s="455"/>
      <c r="C2" s="455"/>
      <c r="D2" s="455"/>
      <c r="E2" s="455"/>
      <c r="F2" s="455"/>
      <c r="G2" s="455"/>
      <c r="H2" s="455"/>
    </row>
    <row r="3" spans="1:15" x14ac:dyDescent="0.2">
      <c r="A3" s="455" t="s">
        <v>207</v>
      </c>
      <c r="B3" s="455"/>
      <c r="C3" s="455"/>
      <c r="D3" s="455"/>
      <c r="E3" s="455"/>
      <c r="F3" s="455"/>
      <c r="G3" s="455"/>
      <c r="H3" s="455"/>
    </row>
    <row r="4" spans="1:15" ht="15" customHeight="1" thickBot="1" x14ac:dyDescent="0.25"/>
    <row r="5" spans="1:15" ht="34.5" customHeight="1" thickBot="1" x14ac:dyDescent="0.25">
      <c r="A5" s="386" t="s">
        <v>183</v>
      </c>
      <c r="B5" s="387"/>
      <c r="C5" s="387"/>
      <c r="D5" s="387"/>
      <c r="E5" s="390"/>
      <c r="F5" s="390"/>
      <c r="G5" s="390"/>
      <c r="H5" s="456"/>
    </row>
    <row r="6" spans="1:15" ht="24.95" customHeight="1" x14ac:dyDescent="0.2">
      <c r="A6" s="401"/>
      <c r="B6" s="401"/>
      <c r="C6" s="401"/>
      <c r="D6" s="457"/>
      <c r="E6" s="139" t="s">
        <v>40</v>
      </c>
      <c r="F6" s="139" t="s">
        <v>195</v>
      </c>
      <c r="G6" s="139" t="s">
        <v>180</v>
      </c>
      <c r="H6" s="139" t="s">
        <v>179</v>
      </c>
    </row>
    <row r="7" spans="1:15" ht="30" customHeight="1" x14ac:dyDescent="0.25">
      <c r="A7" s="409" t="s">
        <v>124</v>
      </c>
      <c r="B7" s="409"/>
      <c r="C7" s="409"/>
      <c r="D7" s="441"/>
      <c r="E7" s="30">
        <v>250000</v>
      </c>
      <c r="F7" s="30">
        <v>250000</v>
      </c>
      <c r="G7" s="30">
        <v>0</v>
      </c>
      <c r="H7" s="30">
        <v>250000</v>
      </c>
    </row>
    <row r="8" spans="1:15" ht="12.95" customHeight="1" x14ac:dyDescent="0.2">
      <c r="A8" s="41" t="s">
        <v>86</v>
      </c>
      <c r="B8" s="42"/>
      <c r="C8" s="42"/>
      <c r="D8" s="42"/>
      <c r="E8" s="26">
        <v>250000</v>
      </c>
      <c r="F8" s="26">
        <v>250000</v>
      </c>
      <c r="G8" s="26">
        <v>0</v>
      </c>
      <c r="H8" s="26">
        <v>250000</v>
      </c>
    </row>
    <row r="9" spans="1:15" ht="28.5" customHeight="1" x14ac:dyDescent="0.25">
      <c r="A9" s="55" t="s">
        <v>114</v>
      </c>
      <c r="B9" s="61"/>
      <c r="C9" s="61"/>
      <c r="D9" s="61"/>
      <c r="E9" s="30">
        <v>30000</v>
      </c>
      <c r="F9" s="30">
        <v>30000</v>
      </c>
      <c r="G9" s="30">
        <v>0</v>
      </c>
      <c r="H9" s="30">
        <v>30000</v>
      </c>
      <c r="I9" s="329"/>
      <c r="J9" s="329"/>
      <c r="K9" s="66"/>
      <c r="L9" s="66"/>
      <c r="M9" s="66"/>
      <c r="N9" s="66"/>
      <c r="O9" s="66"/>
    </row>
    <row r="10" spans="1:15" ht="15.6" customHeight="1" x14ac:dyDescent="0.2">
      <c r="A10" s="41" t="s">
        <v>86</v>
      </c>
      <c r="B10" s="42"/>
      <c r="C10" s="42"/>
      <c r="D10" s="42"/>
      <c r="E10" s="26">
        <v>30000</v>
      </c>
      <c r="F10" s="26">
        <v>30000</v>
      </c>
      <c r="G10" s="26">
        <v>0</v>
      </c>
      <c r="H10" s="26">
        <v>30000</v>
      </c>
      <c r="I10" s="329"/>
      <c r="J10" s="329"/>
      <c r="K10" s="66"/>
      <c r="L10" s="66"/>
      <c r="M10" s="66"/>
      <c r="N10" s="66"/>
      <c r="O10" s="66"/>
    </row>
    <row r="11" spans="1:15" ht="32.450000000000003" customHeight="1" x14ac:dyDescent="0.25">
      <c r="A11" s="55" t="s">
        <v>115</v>
      </c>
      <c r="B11" s="40"/>
      <c r="C11" s="40"/>
      <c r="D11" s="40"/>
      <c r="E11" s="30">
        <v>250000</v>
      </c>
      <c r="F11" s="30">
        <v>250000</v>
      </c>
      <c r="G11" s="30">
        <v>0</v>
      </c>
      <c r="H11" s="30">
        <v>250000</v>
      </c>
      <c r="I11" s="329"/>
      <c r="J11" s="329"/>
      <c r="K11" s="66"/>
      <c r="L11" s="66"/>
      <c r="M11" s="66"/>
      <c r="N11" s="66"/>
      <c r="O11" s="66"/>
    </row>
    <row r="12" spans="1:15" ht="11.25" customHeight="1" x14ac:dyDescent="0.2">
      <c r="A12" s="41" t="s">
        <v>173</v>
      </c>
      <c r="B12" s="53"/>
      <c r="C12" s="53"/>
      <c r="D12" s="53"/>
      <c r="E12" s="26">
        <v>250000</v>
      </c>
      <c r="F12" s="26">
        <v>250000</v>
      </c>
      <c r="G12" s="26">
        <v>0</v>
      </c>
      <c r="H12" s="26">
        <v>250000</v>
      </c>
      <c r="I12" s="329"/>
      <c r="J12" s="329"/>
      <c r="K12" s="66"/>
      <c r="L12" s="66"/>
      <c r="M12" s="66"/>
      <c r="N12" s="66"/>
      <c r="O12" s="66"/>
    </row>
    <row r="13" spans="1:15" ht="36.950000000000003" customHeight="1" x14ac:dyDescent="0.25">
      <c r="A13" s="55" t="s">
        <v>116</v>
      </c>
      <c r="B13" s="40"/>
      <c r="C13" s="40"/>
      <c r="D13" s="40"/>
      <c r="E13" s="30">
        <v>90000</v>
      </c>
      <c r="F13" s="30">
        <v>90000</v>
      </c>
      <c r="G13" s="30">
        <v>-90000</v>
      </c>
      <c r="H13" s="30">
        <v>0</v>
      </c>
      <c r="I13" s="329"/>
      <c r="J13" s="329"/>
      <c r="K13" s="66"/>
      <c r="L13" s="66"/>
      <c r="M13" s="66"/>
      <c r="N13" s="66"/>
      <c r="O13" s="66"/>
    </row>
    <row r="14" spans="1:15" ht="12.6" customHeight="1" x14ac:dyDescent="0.2">
      <c r="A14" s="41" t="s">
        <v>174</v>
      </c>
      <c r="B14" s="42"/>
      <c r="C14" s="42"/>
      <c r="D14" s="42"/>
      <c r="E14" s="26">
        <v>90000</v>
      </c>
      <c r="F14" s="26">
        <v>90000</v>
      </c>
      <c r="G14" s="26">
        <v>-90000</v>
      </c>
      <c r="H14" s="26">
        <v>0</v>
      </c>
      <c r="I14" s="66"/>
      <c r="J14" s="66"/>
      <c r="K14" s="66"/>
      <c r="L14" s="66"/>
      <c r="M14" s="66"/>
      <c r="N14" s="66"/>
      <c r="O14" s="66"/>
    </row>
    <row r="15" spans="1:15" ht="33.6" customHeight="1" x14ac:dyDescent="0.25">
      <c r="A15" s="55" t="s">
        <v>117</v>
      </c>
      <c r="B15" s="61"/>
      <c r="C15" s="61"/>
      <c r="D15" s="61"/>
      <c r="E15" s="30">
        <v>30000</v>
      </c>
      <c r="F15" s="30">
        <v>30000</v>
      </c>
      <c r="G15" s="6">
        <v>-30000</v>
      </c>
      <c r="H15" s="6">
        <v>0</v>
      </c>
      <c r="I15" s="66"/>
      <c r="J15" s="66"/>
      <c r="K15" s="66"/>
      <c r="L15" s="66"/>
      <c r="M15" s="66"/>
      <c r="N15" s="66"/>
      <c r="O15" s="66"/>
    </row>
    <row r="16" spans="1:15" ht="14.45" customHeight="1" x14ac:dyDescent="0.2">
      <c r="A16" s="41" t="s">
        <v>174</v>
      </c>
      <c r="B16" s="42"/>
      <c r="C16" s="42"/>
      <c r="D16" s="42"/>
      <c r="E16" s="26">
        <v>30000</v>
      </c>
      <c r="F16" s="26">
        <v>30000</v>
      </c>
      <c r="G16" s="11">
        <v>-30000</v>
      </c>
      <c r="H16" s="11">
        <v>0</v>
      </c>
      <c r="I16" s="66"/>
      <c r="J16" s="66"/>
      <c r="K16" s="66"/>
      <c r="L16" s="66"/>
      <c r="M16" s="66"/>
      <c r="N16" s="66"/>
      <c r="O16" s="66"/>
    </row>
    <row r="17" spans="1:15" ht="32.450000000000003" customHeight="1" x14ac:dyDescent="0.25">
      <c r="A17" s="55" t="s">
        <v>163</v>
      </c>
      <c r="B17" s="61"/>
      <c r="C17" s="61"/>
      <c r="D17" s="61"/>
      <c r="E17" s="30">
        <v>825000</v>
      </c>
      <c r="F17" s="30">
        <v>825000</v>
      </c>
      <c r="G17" s="6">
        <v>0</v>
      </c>
      <c r="H17" s="30">
        <v>825000</v>
      </c>
      <c r="I17" s="66"/>
      <c r="J17" s="66"/>
      <c r="K17" s="66"/>
      <c r="L17" s="66"/>
      <c r="M17" s="66"/>
      <c r="N17" s="66"/>
      <c r="O17" s="66"/>
    </row>
    <row r="18" spans="1:15" ht="12" customHeight="1" x14ac:dyDescent="0.2">
      <c r="A18" s="41" t="s">
        <v>118</v>
      </c>
      <c r="B18" s="42"/>
      <c r="C18" s="42"/>
      <c r="D18" s="42"/>
      <c r="E18" s="26">
        <v>500000</v>
      </c>
      <c r="F18" s="26">
        <v>500000</v>
      </c>
      <c r="G18" s="11">
        <v>0</v>
      </c>
      <c r="H18" s="26">
        <v>500000</v>
      </c>
      <c r="I18" s="66"/>
      <c r="J18" s="66"/>
      <c r="K18" s="66"/>
      <c r="L18" s="66"/>
      <c r="M18" s="66"/>
      <c r="N18" s="66"/>
      <c r="O18" s="66"/>
    </row>
    <row r="19" spans="1:15" ht="12.95" customHeight="1" x14ac:dyDescent="0.2">
      <c r="A19" s="41" t="s">
        <v>133</v>
      </c>
      <c r="B19" s="53"/>
      <c r="C19" s="53"/>
      <c r="D19" s="53"/>
      <c r="E19" s="26">
        <v>325000</v>
      </c>
      <c r="F19" s="26">
        <v>325000</v>
      </c>
      <c r="G19" s="11">
        <v>0</v>
      </c>
      <c r="H19" s="26">
        <v>325000</v>
      </c>
      <c r="I19" s="66"/>
      <c r="J19" s="66"/>
      <c r="K19" s="66"/>
      <c r="L19" s="66"/>
      <c r="M19" s="66"/>
      <c r="N19" s="66"/>
      <c r="O19" s="66"/>
    </row>
    <row r="20" spans="1:15" ht="33" customHeight="1" x14ac:dyDescent="0.25">
      <c r="A20" s="55" t="s">
        <v>164</v>
      </c>
      <c r="B20" s="40"/>
      <c r="C20" s="40"/>
      <c r="D20" s="40"/>
      <c r="E20" s="30">
        <v>170000</v>
      </c>
      <c r="F20" s="30">
        <v>170000</v>
      </c>
      <c r="G20" s="6">
        <v>0</v>
      </c>
      <c r="H20" s="30">
        <v>170000</v>
      </c>
      <c r="I20" s="66"/>
      <c r="J20" s="66"/>
      <c r="K20" s="66"/>
      <c r="L20" s="66"/>
      <c r="M20" s="66"/>
      <c r="N20" s="66"/>
      <c r="O20" s="66"/>
    </row>
    <row r="21" spans="1:15" ht="13.5" customHeight="1" x14ac:dyDescent="0.2">
      <c r="A21" s="41" t="s">
        <v>118</v>
      </c>
      <c r="B21" s="42"/>
      <c r="C21" s="42"/>
      <c r="D21" s="42"/>
      <c r="E21" s="26">
        <v>70000</v>
      </c>
      <c r="F21" s="26">
        <v>70000</v>
      </c>
      <c r="G21" s="11">
        <v>0</v>
      </c>
      <c r="H21" s="26">
        <v>70000</v>
      </c>
      <c r="I21" s="66"/>
      <c r="J21" s="66"/>
      <c r="K21" s="66"/>
      <c r="L21" s="66"/>
      <c r="M21" s="66"/>
      <c r="N21" s="66"/>
      <c r="O21" s="66"/>
    </row>
    <row r="22" spans="1:15" ht="12.95" customHeight="1" x14ac:dyDescent="0.2">
      <c r="A22" s="41" t="s">
        <v>132</v>
      </c>
      <c r="B22" s="53"/>
      <c r="C22" s="53"/>
      <c r="D22" s="53"/>
      <c r="E22" s="26">
        <v>100000</v>
      </c>
      <c r="F22" s="26">
        <v>100000</v>
      </c>
      <c r="G22" s="11">
        <v>0</v>
      </c>
      <c r="H22" s="26">
        <v>100000</v>
      </c>
      <c r="I22" s="66"/>
      <c r="J22" s="66"/>
      <c r="K22" s="66"/>
      <c r="L22" s="66"/>
      <c r="M22" s="66"/>
      <c r="N22" s="66"/>
      <c r="O22" s="66"/>
    </row>
    <row r="23" spans="1:15" s="16" customFormat="1" ht="37.5" customHeight="1" x14ac:dyDescent="0.25">
      <c r="A23" s="453" t="s">
        <v>165</v>
      </c>
      <c r="B23" s="454"/>
      <c r="C23" s="454"/>
      <c r="D23" s="454"/>
      <c r="E23" s="330">
        <v>110000</v>
      </c>
      <c r="F23" s="330">
        <v>110000</v>
      </c>
      <c r="G23" s="330">
        <v>15000</v>
      </c>
      <c r="H23" s="330">
        <v>125000</v>
      </c>
      <c r="I23" s="329"/>
    </row>
    <row r="24" spans="1:15" s="16" customFormat="1" ht="13.5" customHeight="1" x14ac:dyDescent="0.2">
      <c r="A24" s="23" t="s">
        <v>133</v>
      </c>
      <c r="B24" s="331"/>
      <c r="C24" s="331"/>
      <c r="D24" s="331"/>
      <c r="E24" s="214">
        <v>110000</v>
      </c>
      <c r="F24" s="214">
        <v>110000</v>
      </c>
      <c r="G24" s="332">
        <v>15000</v>
      </c>
      <c r="H24" s="332">
        <v>125000</v>
      </c>
      <c r="I24" s="329"/>
    </row>
    <row r="25" spans="1:15" ht="30.95" customHeight="1" x14ac:dyDescent="0.25">
      <c r="A25" s="333" t="s">
        <v>166</v>
      </c>
      <c r="B25" s="334"/>
      <c r="C25" s="334"/>
      <c r="D25" s="334"/>
      <c r="E25" s="330">
        <v>2000000</v>
      </c>
      <c r="F25" s="330">
        <v>2000000</v>
      </c>
      <c r="G25" s="330">
        <v>0</v>
      </c>
      <c r="H25" s="330">
        <v>2000000</v>
      </c>
      <c r="I25" s="66"/>
      <c r="J25" s="66"/>
      <c r="K25" s="66"/>
      <c r="L25" s="66"/>
      <c r="M25" s="66"/>
      <c r="N25" s="66"/>
      <c r="O25" s="66"/>
    </row>
    <row r="26" spans="1:15" ht="15.6" customHeight="1" x14ac:dyDescent="0.2">
      <c r="A26" s="23" t="s">
        <v>111</v>
      </c>
      <c r="B26" s="67"/>
      <c r="C26" s="67"/>
      <c r="D26" s="67"/>
      <c r="E26" s="335">
        <v>1512697.97</v>
      </c>
      <c r="F26" s="335">
        <v>1512697.97</v>
      </c>
      <c r="G26" s="336">
        <v>0</v>
      </c>
      <c r="H26" s="335">
        <v>1512697.97</v>
      </c>
    </row>
    <row r="27" spans="1:15" ht="14.45" customHeight="1" x14ac:dyDescent="0.2">
      <c r="A27" s="337" t="s">
        <v>175</v>
      </c>
      <c r="B27" s="338"/>
      <c r="C27" s="338"/>
      <c r="D27" s="338"/>
      <c r="E27" s="332">
        <v>487302.03</v>
      </c>
      <c r="F27" s="332">
        <v>487302.03</v>
      </c>
      <c r="G27" s="332">
        <v>0</v>
      </c>
      <c r="H27" s="332">
        <v>487302.03</v>
      </c>
    </row>
    <row r="28" spans="1:15" ht="28.5" customHeight="1" x14ac:dyDescent="0.25">
      <c r="A28" s="339" t="s">
        <v>177</v>
      </c>
      <c r="B28" s="340"/>
      <c r="C28" s="340"/>
      <c r="D28" s="340"/>
      <c r="E28" s="6">
        <v>125000</v>
      </c>
      <c r="F28" s="6">
        <v>125000</v>
      </c>
      <c r="G28" s="30">
        <v>45000</v>
      </c>
      <c r="H28" s="30">
        <v>170000</v>
      </c>
    </row>
    <row r="29" spans="1:15" ht="13.5" customHeight="1" x14ac:dyDescent="0.2">
      <c r="A29" s="23" t="s">
        <v>176</v>
      </c>
      <c r="B29" s="24"/>
      <c r="C29" s="24"/>
      <c r="D29" s="24"/>
      <c r="E29" s="11">
        <v>25000</v>
      </c>
      <c r="F29" s="11">
        <v>25000</v>
      </c>
      <c r="G29" s="26">
        <v>-25000</v>
      </c>
      <c r="H29" s="26">
        <v>0</v>
      </c>
    </row>
    <row r="30" spans="1:15" x14ac:dyDescent="0.2">
      <c r="A30" s="341" t="s">
        <v>111</v>
      </c>
      <c r="B30" s="24"/>
      <c r="C30" s="24"/>
      <c r="D30" s="24"/>
      <c r="E30" s="11">
        <v>100000</v>
      </c>
      <c r="F30" s="11">
        <v>100000</v>
      </c>
      <c r="G30" s="26">
        <v>0</v>
      </c>
      <c r="H30" s="26">
        <v>100000</v>
      </c>
    </row>
    <row r="31" spans="1:15" x14ac:dyDescent="0.2">
      <c r="A31" s="341" t="s">
        <v>132</v>
      </c>
      <c r="B31" s="24"/>
      <c r="C31" s="24"/>
      <c r="D31" s="24"/>
      <c r="E31" s="11">
        <v>0</v>
      </c>
      <c r="F31" s="11">
        <v>0</v>
      </c>
      <c r="G31" s="26">
        <v>70000</v>
      </c>
      <c r="H31" s="26">
        <v>70000</v>
      </c>
    </row>
    <row r="32" spans="1:15" ht="27.75" customHeight="1" x14ac:dyDescent="0.25">
      <c r="A32" s="59" t="s">
        <v>167</v>
      </c>
      <c r="B32" s="226"/>
      <c r="C32" s="226"/>
      <c r="D32" s="226"/>
      <c r="E32" s="30">
        <v>80000</v>
      </c>
      <c r="F32" s="30">
        <v>80000</v>
      </c>
      <c r="G32" s="30">
        <v>-80000</v>
      </c>
      <c r="H32" s="30">
        <v>0</v>
      </c>
    </row>
    <row r="33" spans="1:8" ht="14.1" customHeight="1" x14ac:dyDescent="0.2">
      <c r="A33" s="50" t="s">
        <v>135</v>
      </c>
      <c r="B33" s="51"/>
      <c r="C33" s="51"/>
      <c r="D33" s="51"/>
      <c r="E33" s="26">
        <v>80000</v>
      </c>
      <c r="F33" s="26">
        <v>80000</v>
      </c>
      <c r="G33" s="26">
        <v>-80000</v>
      </c>
      <c r="H33" s="26">
        <v>0</v>
      </c>
    </row>
    <row r="34" spans="1:8" ht="36.6" customHeight="1" x14ac:dyDescent="0.25">
      <c r="A34" s="342" t="s">
        <v>6</v>
      </c>
      <c r="B34" s="40"/>
      <c r="C34" s="40"/>
      <c r="D34" s="40"/>
      <c r="E34" s="30">
        <f>SUM(E7,E9,E11,E13,E15,E17,E20,E23,E25,E28,E32)</f>
        <v>3960000</v>
      </c>
      <c r="F34" s="30">
        <f>SUM(F7,F9,F11,F13,F15,F17,F20,F23,F25,F28,F32)</f>
        <v>3960000</v>
      </c>
      <c r="G34" s="30">
        <f>SUM(G7,G9,G11,G13,G15,G17,G20,G23,G25,G28,G32)</f>
        <v>-140000</v>
      </c>
      <c r="H34" s="30">
        <f>SUM(H7,H9,H11,H13,H15,H17,H20,H23,H25,H28,H32)</f>
        <v>3820000</v>
      </c>
    </row>
    <row r="35" spans="1:8" ht="16.5" customHeight="1" x14ac:dyDescent="0.2">
      <c r="A35" s="343"/>
      <c r="B35" s="240"/>
      <c r="C35" s="240"/>
      <c r="D35" s="241"/>
      <c r="E35" s="344"/>
      <c r="F35" s="344"/>
      <c r="G35" s="344"/>
      <c r="H35" s="345"/>
    </row>
    <row r="36" spans="1:8" ht="32.25" customHeight="1" x14ac:dyDescent="0.2">
      <c r="A36" s="346" t="s">
        <v>27</v>
      </c>
      <c r="B36" s="240"/>
      <c r="C36" s="240"/>
      <c r="D36" s="241"/>
      <c r="E36" s="38" t="s">
        <v>40</v>
      </c>
      <c r="F36" s="139" t="s">
        <v>195</v>
      </c>
      <c r="G36" s="38" t="s">
        <v>180</v>
      </c>
      <c r="H36" s="39" t="s">
        <v>179</v>
      </c>
    </row>
    <row r="37" spans="1:8" x14ac:dyDescent="0.2">
      <c r="A37" s="347" t="s">
        <v>51</v>
      </c>
      <c r="B37" s="240"/>
      <c r="C37" s="240"/>
      <c r="D37" s="241"/>
      <c r="E37" s="237">
        <v>460000</v>
      </c>
      <c r="F37" s="237">
        <v>460000</v>
      </c>
      <c r="G37" s="237">
        <v>-10000</v>
      </c>
      <c r="H37" s="348">
        <f>F37+G37</f>
        <v>450000</v>
      </c>
    </row>
    <row r="38" spans="1:8" x14ac:dyDescent="0.2">
      <c r="A38" s="347" t="s">
        <v>53</v>
      </c>
      <c r="B38" s="240"/>
      <c r="C38" s="240"/>
      <c r="D38" s="241"/>
      <c r="E38" s="237">
        <v>435000</v>
      </c>
      <c r="F38" s="237">
        <v>435000</v>
      </c>
      <c r="G38" s="237">
        <v>15000</v>
      </c>
      <c r="H38" s="348">
        <f t="shared" ref="H38:H41" si="0">F38+G38</f>
        <v>450000</v>
      </c>
    </row>
    <row r="39" spans="1:8" x14ac:dyDescent="0.2">
      <c r="A39" s="347" t="s">
        <v>39</v>
      </c>
      <c r="B39" s="240"/>
      <c r="C39" s="240"/>
      <c r="D39" s="241"/>
      <c r="E39" s="233">
        <v>250000</v>
      </c>
      <c r="F39" s="233">
        <v>250000</v>
      </c>
      <c r="G39" s="237">
        <v>0</v>
      </c>
      <c r="H39" s="348">
        <f t="shared" si="0"/>
        <v>250000</v>
      </c>
    </row>
    <row r="40" spans="1:8" x14ac:dyDescent="0.2">
      <c r="A40" s="347" t="s">
        <v>52</v>
      </c>
      <c r="B40" s="53"/>
      <c r="C40" s="53"/>
      <c r="D40" s="349"/>
      <c r="E40" s="237">
        <v>2182697.9700000002</v>
      </c>
      <c r="F40" s="237">
        <v>2182697.9700000002</v>
      </c>
      <c r="G40" s="237">
        <v>0</v>
      </c>
      <c r="H40" s="348">
        <f t="shared" si="0"/>
        <v>2182697.9700000002</v>
      </c>
    </row>
    <row r="41" spans="1:8" x14ac:dyDescent="0.2">
      <c r="A41" s="350" t="s">
        <v>31</v>
      </c>
      <c r="B41" s="351"/>
      <c r="C41" s="351"/>
      <c r="D41" s="351"/>
      <c r="E41" s="237">
        <v>632302.03</v>
      </c>
      <c r="F41" s="237">
        <v>632302.03</v>
      </c>
      <c r="G41" s="237">
        <v>-145000</v>
      </c>
      <c r="H41" s="348">
        <f t="shared" si="0"/>
        <v>487302.03</v>
      </c>
    </row>
    <row r="42" spans="1:8" ht="30.75" customHeight="1" x14ac:dyDescent="0.2">
      <c r="A42" s="307" t="s">
        <v>6</v>
      </c>
      <c r="B42" s="352"/>
      <c r="C42" s="352"/>
      <c r="D42" s="353"/>
      <c r="E42" s="354">
        <f>SUM(E37:E41)</f>
        <v>3960000</v>
      </c>
      <c r="F42" s="354">
        <f t="shared" ref="F42:H42" si="1">SUM(F37:F41)</f>
        <v>3960000</v>
      </c>
      <c r="G42" s="354">
        <f t="shared" si="1"/>
        <v>-140000</v>
      </c>
      <c r="H42" s="354">
        <f t="shared" si="1"/>
        <v>3820000</v>
      </c>
    </row>
    <row r="43" spans="1:8" x14ac:dyDescent="0.2">
      <c r="A43" s="34"/>
      <c r="B43" s="163"/>
      <c r="C43" s="163"/>
      <c r="D43" s="163"/>
    </row>
    <row r="44" spans="1:8" x14ac:dyDescent="0.2">
      <c r="A44" s="163" t="s">
        <v>33</v>
      </c>
      <c r="B44" s="163"/>
      <c r="C44" s="163"/>
      <c r="D44" s="163"/>
    </row>
    <row r="45" spans="1:8" x14ac:dyDescent="0.2">
      <c r="A45" s="34"/>
    </row>
    <row r="46" spans="1:8" x14ac:dyDescent="0.2">
      <c r="A46" s="163" t="s">
        <v>197</v>
      </c>
      <c r="E46" s="163"/>
      <c r="F46" s="163"/>
      <c r="G46" s="163"/>
      <c r="H46" s="163"/>
    </row>
    <row r="47" spans="1:8" x14ac:dyDescent="0.2">
      <c r="A47" s="163"/>
    </row>
    <row r="48" spans="1:8" x14ac:dyDescent="0.2">
      <c r="E48" s="1" t="s">
        <v>35</v>
      </c>
    </row>
    <row r="50" spans="5:5" x14ac:dyDescent="0.2">
      <c r="E50" s="1" t="s">
        <v>36</v>
      </c>
    </row>
  </sheetData>
  <sheetProtection selectLockedCells="1" selectUnlockedCells="1"/>
  <mergeCells count="6">
    <mergeCell ref="A23:D23"/>
    <mergeCell ref="A2:H2"/>
    <mergeCell ref="A3:H3"/>
    <mergeCell ref="A5:H5"/>
    <mergeCell ref="A6:D6"/>
    <mergeCell ref="A7:D7"/>
  </mergeCells>
  <pageMargins left="0.35416666666666669" right="0.39374999999999999" top="0.98402777777777772" bottom="0.98402777777777772" header="0.51180555555555551" footer="0.51180555555555551"/>
  <pageSetup paperSize="9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topLeftCell="A24" zoomScale="115" zoomScaleNormal="115" workbookViewId="0">
      <selection activeCell="K8" sqref="K8"/>
    </sheetView>
  </sheetViews>
  <sheetFormatPr defaultColWidth="9.140625" defaultRowHeight="12.75" x14ac:dyDescent="0.2"/>
  <cols>
    <col min="1" max="3" width="15.7109375" style="1" customWidth="1"/>
    <col min="4" max="4" width="17.85546875" style="1" customWidth="1"/>
    <col min="5" max="6" width="16.7109375" style="1" customWidth="1"/>
    <col min="7" max="7" width="18.7109375" style="1" customWidth="1"/>
    <col min="8" max="8" width="17" style="1" customWidth="1"/>
    <col min="9" max="16384" width="9.140625" style="1"/>
  </cols>
  <sheetData>
    <row r="1" spans="1:10" ht="6" customHeight="1" x14ac:dyDescent="0.2"/>
    <row r="2" spans="1:10" ht="6" customHeight="1" x14ac:dyDescent="0.2"/>
    <row r="3" spans="1:10" x14ac:dyDescent="0.2">
      <c r="A3" s="1" t="s">
        <v>127</v>
      </c>
    </row>
    <row r="4" spans="1:10" ht="14.25" customHeight="1" x14ac:dyDescent="0.2">
      <c r="A4" s="1" t="s">
        <v>208</v>
      </c>
    </row>
    <row r="5" spans="1:10" ht="17.25" customHeight="1" x14ac:dyDescent="0.2"/>
    <row r="6" spans="1:10" ht="6.75" customHeight="1" thickBot="1" x14ac:dyDescent="0.25"/>
    <row r="7" spans="1:10" ht="35.25" customHeight="1" thickBot="1" x14ac:dyDescent="0.25">
      <c r="A7" s="386" t="s">
        <v>190</v>
      </c>
      <c r="B7" s="387"/>
      <c r="C7" s="387"/>
      <c r="D7" s="387"/>
      <c r="E7" s="387"/>
      <c r="F7" s="387"/>
      <c r="G7" s="387"/>
      <c r="H7" s="388"/>
    </row>
    <row r="8" spans="1:10" ht="33.75" customHeight="1" x14ac:dyDescent="0.2">
      <c r="A8" s="401" t="s">
        <v>93</v>
      </c>
      <c r="B8" s="401"/>
      <c r="C8" s="401"/>
      <c r="D8" s="401"/>
      <c r="E8" s="38" t="s">
        <v>40</v>
      </c>
      <c r="F8" s="139" t="s">
        <v>195</v>
      </c>
      <c r="G8" s="38" t="s">
        <v>180</v>
      </c>
      <c r="H8" s="39" t="s">
        <v>179</v>
      </c>
    </row>
    <row r="9" spans="1:10" ht="27.75" customHeight="1" x14ac:dyDescent="0.25">
      <c r="A9" s="409" t="s">
        <v>92</v>
      </c>
      <c r="B9" s="409"/>
      <c r="C9" s="409"/>
      <c r="D9" s="409"/>
      <c r="E9" s="165">
        <v>70000</v>
      </c>
      <c r="F9" s="165">
        <v>70000</v>
      </c>
      <c r="G9" s="115">
        <v>17016.349999999999</v>
      </c>
      <c r="H9" s="116">
        <f>SUM(F9:G9)</f>
        <v>87016.35</v>
      </c>
      <c r="I9" s="355"/>
      <c r="J9" s="356"/>
    </row>
    <row r="10" spans="1:10" ht="11.25" customHeight="1" x14ac:dyDescent="0.2">
      <c r="A10" s="41" t="s">
        <v>91</v>
      </c>
      <c r="B10" s="240"/>
      <c r="C10" s="240"/>
      <c r="D10" s="241"/>
      <c r="E10" s="168">
        <v>0</v>
      </c>
      <c r="F10" s="168">
        <v>0</v>
      </c>
      <c r="G10" s="103">
        <v>17016.349999999999</v>
      </c>
      <c r="H10" s="104">
        <f>SUM(F10:G10)</f>
        <v>17016.349999999999</v>
      </c>
    </row>
    <row r="11" spans="1:10" ht="11.25" customHeight="1" x14ac:dyDescent="0.2">
      <c r="A11" s="41" t="s">
        <v>90</v>
      </c>
      <c r="B11" s="240"/>
      <c r="C11" s="240"/>
      <c r="D11" s="241"/>
      <c r="E11" s="168">
        <v>70000</v>
      </c>
      <c r="F11" s="168">
        <v>70000</v>
      </c>
      <c r="G11" s="103">
        <v>0</v>
      </c>
      <c r="H11" s="104">
        <f>SUM(F11:G11)</f>
        <v>70000</v>
      </c>
    </row>
    <row r="12" spans="1:10" ht="27" customHeight="1" x14ac:dyDescent="0.25">
      <c r="A12" s="55" t="s">
        <v>89</v>
      </c>
      <c r="B12" s="61"/>
      <c r="C12" s="61"/>
      <c r="D12" s="170"/>
      <c r="E12" s="165">
        <v>15000</v>
      </c>
      <c r="F12" s="165">
        <v>15000</v>
      </c>
      <c r="G12" s="115">
        <v>0</v>
      </c>
      <c r="H12" s="116">
        <v>15000</v>
      </c>
    </row>
    <row r="13" spans="1:10" ht="12" customHeight="1" x14ac:dyDescent="0.2">
      <c r="A13" s="297" t="s">
        <v>172</v>
      </c>
      <c r="B13" s="357"/>
      <c r="C13" s="357"/>
      <c r="D13" s="358"/>
      <c r="E13" s="359">
        <v>15000</v>
      </c>
      <c r="F13" s="359">
        <v>15000</v>
      </c>
      <c r="G13" s="360">
        <v>0</v>
      </c>
      <c r="H13" s="361">
        <v>15000</v>
      </c>
    </row>
    <row r="14" spans="1:10" ht="28.5" customHeight="1" x14ac:dyDescent="0.25">
      <c r="A14" s="27" t="s">
        <v>88</v>
      </c>
      <c r="B14" s="29"/>
      <c r="C14" s="29"/>
      <c r="D14" s="45"/>
      <c r="E14" s="131">
        <v>500000</v>
      </c>
      <c r="F14" s="131">
        <v>500000</v>
      </c>
      <c r="G14" s="30">
        <v>0</v>
      </c>
      <c r="H14" s="131">
        <v>500000</v>
      </c>
    </row>
    <row r="15" spans="1:10" ht="12.75" customHeight="1" x14ac:dyDescent="0.2">
      <c r="A15" s="341" t="s">
        <v>11</v>
      </c>
      <c r="B15" s="362"/>
      <c r="C15" s="362"/>
      <c r="D15" s="363"/>
      <c r="E15" s="222">
        <v>350000</v>
      </c>
      <c r="F15" s="222">
        <v>350000</v>
      </c>
      <c r="G15" s="11">
        <v>0</v>
      </c>
      <c r="H15" s="222">
        <v>350000</v>
      </c>
    </row>
    <row r="16" spans="1:10" ht="14.25" customHeight="1" x14ac:dyDescent="0.2">
      <c r="A16" s="364" t="s">
        <v>86</v>
      </c>
      <c r="B16" s="362"/>
      <c r="C16" s="365"/>
      <c r="D16" s="365"/>
      <c r="E16" s="11">
        <v>150000</v>
      </c>
      <c r="F16" s="11">
        <v>150000</v>
      </c>
      <c r="G16" s="205">
        <v>0</v>
      </c>
      <c r="H16" s="11">
        <v>150000</v>
      </c>
    </row>
    <row r="17" spans="1:8" ht="35.450000000000003" customHeight="1" x14ac:dyDescent="0.25">
      <c r="A17" s="366" t="s">
        <v>6</v>
      </c>
      <c r="B17" s="367"/>
      <c r="C17" s="28"/>
      <c r="D17" s="28"/>
      <c r="E17" s="368">
        <f>SUM(E9,E12,E14)</f>
        <v>585000</v>
      </c>
      <c r="F17" s="368">
        <f>SUM(F9,F12,F14)</f>
        <v>585000</v>
      </c>
      <c r="G17" s="368">
        <f>SUM(G9,G12,G14)</f>
        <v>17016.349999999999</v>
      </c>
      <c r="H17" s="368">
        <f>SUM(H9,H12,H14)</f>
        <v>602016.35</v>
      </c>
    </row>
    <row r="18" spans="1:8" s="16" customFormat="1" ht="15.75" customHeight="1" x14ac:dyDescent="0.2">
      <c r="A18" s="369"/>
      <c r="B18" s="370"/>
      <c r="C18" s="369"/>
      <c r="D18" s="369"/>
      <c r="E18" s="371"/>
      <c r="F18" s="371"/>
      <c r="G18" s="371"/>
      <c r="H18" s="372"/>
    </row>
    <row r="19" spans="1:8" ht="31.5" customHeight="1" x14ac:dyDescent="0.25">
      <c r="A19" s="409" t="s">
        <v>27</v>
      </c>
      <c r="B19" s="409"/>
      <c r="C19" s="409"/>
      <c r="D19" s="441"/>
      <c r="E19" s="322" t="s">
        <v>40</v>
      </c>
      <c r="F19" s="139" t="s">
        <v>195</v>
      </c>
      <c r="G19" s="322" t="s">
        <v>180</v>
      </c>
      <c r="H19" s="323" t="s">
        <v>179</v>
      </c>
    </row>
    <row r="20" spans="1:8" ht="13.5" customHeight="1" x14ac:dyDescent="0.2">
      <c r="A20" s="347" t="s">
        <v>51</v>
      </c>
      <c r="B20" s="240"/>
      <c r="C20" s="240"/>
      <c r="D20" s="241"/>
      <c r="E20" s="326">
        <v>150000</v>
      </c>
      <c r="F20" s="326">
        <v>150000</v>
      </c>
      <c r="G20" s="326">
        <v>0</v>
      </c>
      <c r="H20" s="348">
        <f>G20+F20</f>
        <v>150000</v>
      </c>
    </row>
    <row r="21" spans="1:8" ht="14.25" customHeight="1" x14ac:dyDescent="0.2">
      <c r="A21" s="347" t="s">
        <v>53</v>
      </c>
      <c r="B21" s="240"/>
      <c r="C21" s="240"/>
      <c r="D21" s="241"/>
      <c r="E21" s="237">
        <v>70000</v>
      </c>
      <c r="F21" s="237">
        <v>70000</v>
      </c>
      <c r="G21" s="237">
        <v>0</v>
      </c>
      <c r="H21" s="348">
        <f t="shared" ref="H21:H23" si="0">G21+F21</f>
        <v>70000</v>
      </c>
    </row>
    <row r="22" spans="1:8" ht="13.5" customHeight="1" x14ac:dyDescent="0.2">
      <c r="A22" s="347" t="s">
        <v>120</v>
      </c>
      <c r="B22" s="240"/>
      <c r="C22" s="240"/>
      <c r="D22" s="241"/>
      <c r="E22" s="237">
        <v>15000</v>
      </c>
      <c r="F22" s="237">
        <v>15000</v>
      </c>
      <c r="G22" s="237">
        <v>17016.349999999999</v>
      </c>
      <c r="H22" s="348">
        <f t="shared" si="0"/>
        <v>32016.35</v>
      </c>
    </row>
    <row r="23" spans="1:8" ht="12.75" customHeight="1" x14ac:dyDescent="0.2">
      <c r="A23" s="347" t="s">
        <v>50</v>
      </c>
      <c r="B23" s="240"/>
      <c r="C23" s="240"/>
      <c r="D23" s="240"/>
      <c r="E23" s="348">
        <v>350000</v>
      </c>
      <c r="F23" s="348">
        <v>350000</v>
      </c>
      <c r="G23" s="373">
        <v>0</v>
      </c>
      <c r="H23" s="348">
        <f t="shared" si="0"/>
        <v>350000</v>
      </c>
    </row>
    <row r="24" spans="1:8" ht="30.75" customHeight="1" x14ac:dyDescent="0.25">
      <c r="A24" s="409" t="s">
        <v>6</v>
      </c>
      <c r="B24" s="409"/>
      <c r="C24" s="409"/>
      <c r="D24" s="409"/>
      <c r="E24" s="178">
        <f t="shared" ref="E24:H24" si="1">SUM(E20:E23)</f>
        <v>585000</v>
      </c>
      <c r="F24" s="178">
        <f t="shared" si="1"/>
        <v>585000</v>
      </c>
      <c r="G24" s="304">
        <f t="shared" si="1"/>
        <v>17016.349999999999</v>
      </c>
      <c r="H24" s="30">
        <f t="shared" si="1"/>
        <v>602016.35</v>
      </c>
    </row>
    <row r="25" spans="1:8" ht="7.5" customHeight="1" x14ac:dyDescent="0.2">
      <c r="A25" s="458"/>
      <c r="B25" s="458"/>
      <c r="C25" s="458"/>
      <c r="D25" s="458"/>
      <c r="E25" s="163"/>
      <c r="F25" s="163"/>
      <c r="G25" s="163"/>
      <c r="H25" s="224"/>
    </row>
    <row r="26" spans="1:8" x14ac:dyDescent="0.2">
      <c r="A26" s="458"/>
      <c r="B26" s="458"/>
      <c r="C26" s="458"/>
      <c r="D26" s="458"/>
    </row>
    <row r="27" spans="1:8" x14ac:dyDescent="0.2">
      <c r="A27" s="1" t="s">
        <v>33</v>
      </c>
    </row>
    <row r="28" spans="1:8" ht="7.5" customHeight="1" x14ac:dyDescent="0.2"/>
    <row r="29" spans="1:8" x14ac:dyDescent="0.2">
      <c r="A29" s="1" t="s">
        <v>191</v>
      </c>
    </row>
    <row r="31" spans="1:8" x14ac:dyDescent="0.2">
      <c r="E31" s="1" t="s">
        <v>35</v>
      </c>
    </row>
    <row r="33" spans="5:5" x14ac:dyDescent="0.2">
      <c r="E33" s="1" t="s">
        <v>36</v>
      </c>
    </row>
  </sheetData>
  <sheetProtection selectLockedCells="1" selectUnlockedCells="1"/>
  <mergeCells count="7">
    <mergeCell ref="A25:D25"/>
    <mergeCell ref="A26:D26"/>
    <mergeCell ref="A9:D9"/>
    <mergeCell ref="A7:H7"/>
    <mergeCell ref="A8:D8"/>
    <mergeCell ref="A19:D19"/>
    <mergeCell ref="A24:D24"/>
  </mergeCells>
  <pageMargins left="0.35416666666666669" right="0.39374999999999999" top="0.98402777777777772" bottom="0.98402777777777772" header="0.51180555555555551" footer="0.51180555555555551"/>
  <pageSetup paperSize="9" firstPageNumber="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27"/>
  <sheetViews>
    <sheetView tabSelected="1" zoomScale="90" zoomScaleNormal="90" workbookViewId="0">
      <selection activeCell="Q13" sqref="Q13"/>
    </sheetView>
  </sheetViews>
  <sheetFormatPr defaultColWidth="9.140625" defaultRowHeight="12.75" x14ac:dyDescent="0.2"/>
  <cols>
    <col min="1" max="6" width="15.7109375" style="1" customWidth="1"/>
    <col min="7" max="7" width="19.28515625" style="1" customWidth="1"/>
    <col min="8" max="8" width="18.7109375" style="1" customWidth="1"/>
    <col min="9" max="16384" width="9.140625" style="1"/>
  </cols>
  <sheetData>
    <row r="2" spans="1:9" x14ac:dyDescent="0.2">
      <c r="A2" s="1" t="s">
        <v>98</v>
      </c>
    </row>
    <row r="3" spans="1:9" x14ac:dyDescent="0.2">
      <c r="A3" s="1" t="s">
        <v>209</v>
      </c>
    </row>
    <row r="4" spans="1:9" ht="9" customHeight="1" thickBot="1" x14ac:dyDescent="0.25">
      <c r="A4" s="455"/>
      <c r="B4" s="455"/>
      <c r="C4" s="455"/>
      <c r="D4" s="455"/>
      <c r="E4" s="455"/>
      <c r="F4" s="455"/>
      <c r="G4" s="455"/>
      <c r="H4" s="455"/>
    </row>
    <row r="5" spans="1:9" ht="30" customHeight="1" thickBot="1" x14ac:dyDescent="0.25">
      <c r="A5" s="459" t="s">
        <v>189</v>
      </c>
      <c r="B5" s="460"/>
      <c r="C5" s="460"/>
      <c r="D5" s="460"/>
      <c r="E5" s="460"/>
      <c r="F5" s="460"/>
      <c r="G5" s="460"/>
      <c r="H5" s="461"/>
    </row>
    <row r="6" spans="1:9" ht="35.1" customHeight="1" x14ac:dyDescent="0.2">
      <c r="A6" s="401"/>
      <c r="B6" s="401"/>
      <c r="C6" s="401"/>
      <c r="D6" s="401"/>
      <c r="E6" s="38" t="s">
        <v>40</v>
      </c>
      <c r="F6" s="139" t="s">
        <v>195</v>
      </c>
      <c r="G6" s="38" t="s">
        <v>180</v>
      </c>
      <c r="H6" s="39" t="s">
        <v>179</v>
      </c>
    </row>
    <row r="7" spans="1:9" ht="30.95" customHeight="1" x14ac:dyDescent="0.25">
      <c r="A7" s="409" t="s">
        <v>97</v>
      </c>
      <c r="B7" s="409"/>
      <c r="C7" s="409"/>
      <c r="D7" s="441"/>
      <c r="E7" s="6">
        <v>20000</v>
      </c>
      <c r="F7" s="6">
        <v>20000</v>
      </c>
      <c r="G7" s="6">
        <v>0</v>
      </c>
      <c r="H7" s="287">
        <v>20000</v>
      </c>
      <c r="I7" s="66"/>
    </row>
    <row r="8" spans="1:9" ht="14.1" customHeight="1" x14ac:dyDescent="0.2">
      <c r="A8" s="346" t="s">
        <v>201</v>
      </c>
      <c r="B8" s="53"/>
      <c r="C8" s="53"/>
      <c r="D8" s="53"/>
      <c r="E8" s="11">
        <v>20000</v>
      </c>
      <c r="F8" s="11">
        <v>20000</v>
      </c>
      <c r="G8" s="11">
        <v>0</v>
      </c>
      <c r="H8" s="289">
        <v>20000</v>
      </c>
      <c r="I8" s="66"/>
    </row>
    <row r="9" spans="1:9" ht="30.95" customHeight="1" x14ac:dyDescent="0.25">
      <c r="A9" s="55" t="s">
        <v>96</v>
      </c>
      <c r="B9" s="61"/>
      <c r="C9" s="61"/>
      <c r="D9" s="170"/>
      <c r="E9" s="292">
        <v>30000</v>
      </c>
      <c r="F9" s="292">
        <v>30000</v>
      </c>
      <c r="G9" s="187">
        <v>0</v>
      </c>
      <c r="H9" s="187">
        <v>30000</v>
      </c>
      <c r="I9" s="66"/>
    </row>
    <row r="10" spans="1:9" ht="14.1" customHeight="1" x14ac:dyDescent="0.2">
      <c r="A10" s="346" t="s">
        <v>201</v>
      </c>
      <c r="B10" s="53"/>
      <c r="C10" s="53"/>
      <c r="D10" s="349"/>
      <c r="E10" s="13">
        <v>30000</v>
      </c>
      <c r="F10" s="13">
        <v>30000</v>
      </c>
      <c r="G10" s="207">
        <v>0</v>
      </c>
      <c r="H10" s="207">
        <v>30000</v>
      </c>
      <c r="I10" s="66"/>
    </row>
    <row r="11" spans="1:9" ht="28.5" customHeight="1" x14ac:dyDescent="0.25">
      <c r="A11" s="55" t="s">
        <v>95</v>
      </c>
      <c r="B11" s="61"/>
      <c r="C11" s="61"/>
      <c r="D11" s="170"/>
      <c r="E11" s="374">
        <v>200000</v>
      </c>
      <c r="F11" s="374">
        <v>200000</v>
      </c>
      <c r="G11" s="8">
        <v>0</v>
      </c>
      <c r="H11" s="375">
        <v>200000</v>
      </c>
      <c r="I11" s="66"/>
    </row>
    <row r="12" spans="1:9" ht="13.5" customHeight="1" x14ac:dyDescent="0.2">
      <c r="A12" s="346" t="s">
        <v>202</v>
      </c>
      <c r="B12" s="53"/>
      <c r="C12" s="53"/>
      <c r="D12" s="349"/>
      <c r="E12" s="13">
        <v>200000</v>
      </c>
      <c r="F12" s="13">
        <v>200000</v>
      </c>
      <c r="G12" s="13">
        <v>0</v>
      </c>
      <c r="H12" s="207">
        <v>200000</v>
      </c>
      <c r="I12" s="66"/>
    </row>
    <row r="13" spans="1:9" ht="31.5" customHeight="1" x14ac:dyDescent="0.25">
      <c r="A13" s="376" t="s">
        <v>100</v>
      </c>
      <c r="B13" s="340"/>
      <c r="C13" s="340"/>
      <c r="D13" s="377"/>
      <c r="E13" s="378">
        <v>20000</v>
      </c>
      <c r="F13" s="378">
        <v>20000</v>
      </c>
      <c r="G13" s="65">
        <v>43000</v>
      </c>
      <c r="H13" s="379">
        <v>63000</v>
      </c>
      <c r="I13" s="66"/>
    </row>
    <row r="14" spans="1:9" ht="13.5" customHeight="1" x14ac:dyDescent="0.2">
      <c r="A14" s="23" t="s">
        <v>94</v>
      </c>
      <c r="B14" s="24"/>
      <c r="C14" s="24"/>
      <c r="D14" s="25"/>
      <c r="E14" s="285">
        <v>20000</v>
      </c>
      <c r="F14" s="285">
        <v>20000</v>
      </c>
      <c r="G14" s="26">
        <v>43000</v>
      </c>
      <c r="H14" s="26">
        <v>63000</v>
      </c>
      <c r="I14" s="66"/>
    </row>
    <row r="15" spans="1:9" ht="31.5" customHeight="1" x14ac:dyDescent="0.25">
      <c r="A15" s="465" t="s">
        <v>6</v>
      </c>
      <c r="B15" s="465"/>
      <c r="C15" s="465"/>
      <c r="D15" s="465"/>
      <c r="E15" s="178">
        <f>SUM(E7,E9,E11,E13)</f>
        <v>270000</v>
      </c>
      <c r="F15" s="178">
        <f>SUM(F7,F9,F11,F13)</f>
        <v>270000</v>
      </c>
      <c r="G15" s="178">
        <f>SUM(G7,G9,G11,G13)</f>
        <v>43000</v>
      </c>
      <c r="H15" s="227">
        <f>SUM(H7,H9,H11,H13)</f>
        <v>313000</v>
      </c>
      <c r="I15" s="66"/>
    </row>
    <row r="16" spans="1:9" ht="20.100000000000001" customHeight="1" x14ac:dyDescent="0.2">
      <c r="A16" s="463"/>
      <c r="B16" s="463"/>
      <c r="C16" s="463"/>
      <c r="D16" s="463"/>
      <c r="E16" s="463"/>
      <c r="F16" s="463"/>
      <c r="G16" s="463"/>
      <c r="H16" s="157"/>
      <c r="I16" s="66"/>
    </row>
    <row r="17" spans="1:8" ht="24.95" customHeight="1" x14ac:dyDescent="0.2">
      <c r="A17" s="464" t="s">
        <v>27</v>
      </c>
      <c r="B17" s="464"/>
      <c r="C17" s="464"/>
      <c r="D17" s="464"/>
      <c r="E17" s="38" t="s">
        <v>40</v>
      </c>
      <c r="F17" s="139" t="s">
        <v>195</v>
      </c>
      <c r="G17" s="38" t="s">
        <v>180</v>
      </c>
      <c r="H17" s="39" t="s">
        <v>179</v>
      </c>
    </row>
    <row r="18" spans="1:8" ht="20.100000000000001" customHeight="1" x14ac:dyDescent="0.2">
      <c r="A18" s="347" t="s">
        <v>51</v>
      </c>
      <c r="B18" s="240"/>
      <c r="C18" s="240"/>
      <c r="D18" s="240"/>
      <c r="E18" s="348">
        <v>270000</v>
      </c>
      <c r="F18" s="348">
        <v>270000</v>
      </c>
      <c r="G18" s="348">
        <v>43000</v>
      </c>
      <c r="H18" s="348">
        <f>F18+G18</f>
        <v>313000</v>
      </c>
    </row>
    <row r="19" spans="1:8" ht="24.95" customHeight="1" x14ac:dyDescent="0.2">
      <c r="A19" s="420" t="s">
        <v>6</v>
      </c>
      <c r="B19" s="420"/>
      <c r="C19" s="420"/>
      <c r="D19" s="462"/>
      <c r="E19" s="308">
        <f>SUM(E18:E18)</f>
        <v>270000</v>
      </c>
      <c r="F19" s="308">
        <f t="shared" ref="F19:H19" si="0">SUM(F18:F18)</f>
        <v>270000</v>
      </c>
      <c r="G19" s="308">
        <f t="shared" si="0"/>
        <v>43000</v>
      </c>
      <c r="H19" s="308">
        <f t="shared" si="0"/>
        <v>313000</v>
      </c>
    </row>
    <row r="20" spans="1:8" ht="24.95" customHeight="1" x14ac:dyDescent="0.2">
      <c r="A20" s="43"/>
      <c r="B20" s="43"/>
      <c r="C20" s="43"/>
      <c r="D20" s="43"/>
      <c r="E20" s="125"/>
      <c r="F20" s="125"/>
      <c r="G20" s="125"/>
      <c r="H20" s="125"/>
    </row>
    <row r="21" spans="1:8" ht="19.5" customHeight="1" x14ac:dyDescent="0.2">
      <c r="A21" s="1" t="s">
        <v>33</v>
      </c>
    </row>
    <row r="22" spans="1:8" ht="9" customHeight="1" x14ac:dyDescent="0.2"/>
    <row r="23" spans="1:8" ht="15" customHeight="1" x14ac:dyDescent="0.2">
      <c r="A23" s="1" t="s">
        <v>200</v>
      </c>
    </row>
    <row r="25" spans="1:8" x14ac:dyDescent="0.2">
      <c r="E25" s="1" t="s">
        <v>35</v>
      </c>
    </row>
    <row r="27" spans="1:8" ht="11.25" customHeight="1" x14ac:dyDescent="0.2">
      <c r="E27" s="1" t="s">
        <v>36</v>
      </c>
    </row>
  </sheetData>
  <sheetProtection selectLockedCells="1" selectUnlockedCells="1"/>
  <mergeCells count="8">
    <mergeCell ref="A4:H4"/>
    <mergeCell ref="A6:D6"/>
    <mergeCell ref="A5:H5"/>
    <mergeCell ref="A19:D19"/>
    <mergeCell ref="A7:D7"/>
    <mergeCell ref="A16:G16"/>
    <mergeCell ref="A17:D17"/>
    <mergeCell ref="A15:D15"/>
  </mergeCells>
  <pageMargins left="0.35416666666666669" right="0.39374999999999999" top="0.98402777777777772" bottom="0.98402777777777772" header="0.51180555555555551" footer="0.51180555555555551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GRAĐENJE</vt:lpstr>
      <vt:lpstr>KAPITALNI</vt:lpstr>
      <vt:lpstr>ODRŽAVANJE</vt:lpstr>
      <vt:lpstr>SANACIJA ADAPTACIJA</vt:lpstr>
      <vt:lpstr>SPOMENICKA BASTINA</vt:lpstr>
      <vt:lpstr>ZBRINAVANJE OTPADA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Matko Lovreta</dc:creator>
  <cp:lastModifiedBy>Lara Rivanković</cp:lastModifiedBy>
  <cp:lastPrinted>2024-04-29T10:27:18Z</cp:lastPrinted>
  <dcterms:created xsi:type="dcterms:W3CDTF">2021-09-10T10:31:43Z</dcterms:created>
  <dcterms:modified xsi:type="dcterms:W3CDTF">2024-05-21T10:15:07Z</dcterms:modified>
</cp:coreProperties>
</file>