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karskahr-my.sharepoint.com/personal/lara_rivankovic_makarska_hr/Documents/Radna površina/glasnik 2023/BUDUĆI GLASNIK/"/>
    </mc:Choice>
  </mc:AlternateContent>
  <xr:revisionPtr revIDLastSave="0" documentId="8_{D6FD7924-6F5F-4B5C-BA3F-7795F16277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AĐENJE" sheetId="1" r:id="rId1"/>
    <sheet name="KAPITALNI" sheetId="2" r:id="rId2"/>
    <sheet name="ODRŽAVANJE" sheetId="3" r:id="rId3"/>
    <sheet name="SANACIJA_ADAPTACIJA" sheetId="4" r:id="rId4"/>
    <sheet name="SPOMENICKA_BASTINA" sheetId="5" r:id="rId5"/>
    <sheet name="ZBRINAVANJE_OTPADA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6" l="1"/>
  <c r="F25" i="6"/>
  <c r="F24" i="6"/>
  <c r="F23" i="6"/>
  <c r="F28" i="5"/>
  <c r="G28" i="5"/>
  <c r="F25" i="5"/>
  <c r="F26" i="5"/>
  <c r="F27" i="5"/>
  <c r="F24" i="5"/>
  <c r="G20" i="5"/>
  <c r="E20" i="5"/>
  <c r="F43" i="4"/>
  <c r="G43" i="4"/>
  <c r="E43" i="4"/>
  <c r="F39" i="4"/>
  <c r="F40" i="4"/>
  <c r="F41" i="4"/>
  <c r="F42" i="4"/>
  <c r="F38" i="4"/>
  <c r="E34" i="4" l="1"/>
  <c r="G78" i="2"/>
  <c r="F76" i="2"/>
  <c r="F77" i="2"/>
  <c r="F75" i="2"/>
  <c r="F72" i="2"/>
  <c r="F78" i="2" s="1"/>
  <c r="E114" i="3"/>
  <c r="D114" i="3"/>
  <c r="E103" i="3"/>
  <c r="E60" i="2"/>
  <c r="G39" i="2"/>
  <c r="E39" i="2"/>
  <c r="F163" i="1"/>
  <c r="E109" i="3"/>
  <c r="E110" i="3"/>
  <c r="E111" i="3"/>
  <c r="E112" i="3"/>
  <c r="E113" i="3"/>
  <c r="E108" i="3"/>
  <c r="F114" i="3"/>
  <c r="F154" i="1"/>
  <c r="F155" i="1"/>
  <c r="F156" i="1"/>
  <c r="F157" i="1"/>
  <c r="F158" i="1"/>
  <c r="F159" i="1"/>
  <c r="F160" i="1"/>
  <c r="F161" i="1"/>
  <c r="F162" i="1"/>
  <c r="F153" i="1"/>
  <c r="G163" i="1"/>
  <c r="G105" i="1"/>
  <c r="E105" i="1"/>
  <c r="G49" i="1"/>
  <c r="E49" i="1"/>
  <c r="F109" i="1"/>
  <c r="F74" i="3" l="1"/>
  <c r="F34" i="1"/>
  <c r="E25" i="6" l="1"/>
  <c r="E19" i="6"/>
  <c r="F18" i="6"/>
  <c r="F16" i="6"/>
  <c r="G19" i="6"/>
  <c r="E28" i="5"/>
  <c r="F19" i="5"/>
  <c r="F18" i="5"/>
  <c r="F17" i="5"/>
  <c r="F16" i="5"/>
  <c r="F15" i="5"/>
  <c r="G12" i="5"/>
  <c r="F12" i="5" s="1"/>
  <c r="F31" i="4"/>
  <c r="G28" i="4"/>
  <c r="F28" i="4" s="1"/>
  <c r="G26" i="4"/>
  <c r="F26" i="4" s="1"/>
  <c r="F24" i="4"/>
  <c r="G23" i="4"/>
  <c r="F23" i="4" s="1"/>
  <c r="G15" i="4"/>
  <c r="F15" i="4" s="1"/>
  <c r="G14" i="4"/>
  <c r="F14" i="4" s="1"/>
  <c r="G13" i="4"/>
  <c r="D99" i="3"/>
  <c r="D91" i="3"/>
  <c r="D102" i="3" s="1"/>
  <c r="F90" i="3"/>
  <c r="E90" i="3" s="1"/>
  <c r="F89" i="3"/>
  <c r="F91" i="3" s="1"/>
  <c r="F102" i="3" s="1"/>
  <c r="D85" i="3"/>
  <c r="D101" i="3" s="1"/>
  <c r="E82" i="3"/>
  <c r="F79" i="3"/>
  <c r="E79" i="3" s="1"/>
  <c r="F77" i="3"/>
  <c r="E77" i="3" s="1"/>
  <c r="F76" i="3"/>
  <c r="E76" i="3" s="1"/>
  <c r="D68" i="3"/>
  <c r="D100" i="3" s="1"/>
  <c r="E67" i="3"/>
  <c r="F61" i="3"/>
  <c r="F68" i="3" s="1"/>
  <c r="F57" i="3"/>
  <c r="E56" i="3"/>
  <c r="D51" i="3"/>
  <c r="D98" i="3" s="1"/>
  <c r="E47" i="3"/>
  <c r="E45" i="3"/>
  <c r="F43" i="3"/>
  <c r="E43" i="3" s="1"/>
  <c r="F42" i="3"/>
  <c r="E42" i="3" s="1"/>
  <c r="F41" i="3"/>
  <c r="E38" i="3"/>
  <c r="F27" i="3"/>
  <c r="F97" i="3" s="1"/>
  <c r="D27" i="3"/>
  <c r="D97" i="3" s="1"/>
  <c r="E23" i="3"/>
  <c r="D14" i="3"/>
  <c r="D96" i="3" s="1"/>
  <c r="E78" i="2"/>
  <c r="E65" i="2"/>
  <c r="G59" i="2"/>
  <c r="F59" i="2" s="1"/>
  <c r="G58" i="2"/>
  <c r="F58" i="2" s="1"/>
  <c r="G57" i="2"/>
  <c r="G60" i="2" s="1"/>
  <c r="F56" i="2"/>
  <c r="F55" i="2"/>
  <c r="G53" i="2"/>
  <c r="F53" i="2" s="1"/>
  <c r="E64" i="2"/>
  <c r="F20" i="2"/>
  <c r="F18" i="2"/>
  <c r="F15" i="2"/>
  <c r="E163" i="1"/>
  <c r="E152" i="1"/>
  <c r="E149" i="1"/>
  <c r="E147" i="1"/>
  <c r="E146" i="1"/>
  <c r="E145" i="1"/>
  <c r="E141" i="1"/>
  <c r="G137" i="1"/>
  <c r="F136" i="1"/>
  <c r="F135" i="1"/>
  <c r="E134" i="1"/>
  <c r="G132" i="1"/>
  <c r="G148" i="1" s="1"/>
  <c r="E132" i="1"/>
  <c r="E148" i="1" s="1"/>
  <c r="F128" i="1"/>
  <c r="F127" i="1"/>
  <c r="E126" i="1"/>
  <c r="G123" i="1"/>
  <c r="F120" i="1"/>
  <c r="E119" i="1"/>
  <c r="G116" i="1"/>
  <c r="F115" i="1"/>
  <c r="E113" i="1"/>
  <c r="G111" i="1"/>
  <c r="F110" i="1"/>
  <c r="E108" i="1"/>
  <c r="G144" i="1"/>
  <c r="E144" i="1"/>
  <c r="F102" i="1"/>
  <c r="F100" i="1"/>
  <c r="F99" i="1"/>
  <c r="F91" i="1"/>
  <c r="F90" i="1"/>
  <c r="F84" i="1"/>
  <c r="F83" i="1"/>
  <c r="F72" i="1"/>
  <c r="F71" i="1"/>
  <c r="F70" i="1"/>
  <c r="F69" i="1"/>
  <c r="F65" i="1"/>
  <c r="F63" i="1"/>
  <c r="F62" i="1"/>
  <c r="F61" i="1"/>
  <c r="F60" i="1"/>
  <c r="F59" i="1"/>
  <c r="G55" i="1"/>
  <c r="G143" i="1" s="1"/>
  <c r="E55" i="1"/>
  <c r="E143" i="1" s="1"/>
  <c r="G142" i="1"/>
  <c r="E142" i="1"/>
  <c r="F41" i="1"/>
  <c r="F37" i="1"/>
  <c r="F32" i="1"/>
  <c r="F31" i="1"/>
  <c r="F30" i="1"/>
  <c r="F29" i="1"/>
  <c r="F25" i="1"/>
  <c r="F21" i="1"/>
  <c r="F20" i="1"/>
  <c r="F18" i="1"/>
  <c r="F15" i="1"/>
  <c r="G34" i="4" l="1"/>
  <c r="F13" i="4"/>
  <c r="F34" i="4"/>
  <c r="E41" i="3"/>
  <c r="F51" i="3"/>
  <c r="F85" i="3"/>
  <c r="E68" i="3"/>
  <c r="E100" i="3" s="1"/>
  <c r="F100" i="3"/>
  <c r="E89" i="3"/>
  <c r="E85" i="3"/>
  <c r="E101" i="3" s="1"/>
  <c r="F101" i="3"/>
  <c r="E57" i="3"/>
  <c r="E99" i="3" s="1"/>
  <c r="F99" i="3"/>
  <c r="E66" i="2"/>
  <c r="F116" i="1"/>
  <c r="F146" i="1" s="1"/>
  <c r="G146" i="1"/>
  <c r="F123" i="1"/>
  <c r="F147" i="1" s="1"/>
  <c r="G147" i="1"/>
  <c r="F111" i="1"/>
  <c r="F145" i="1" s="1"/>
  <c r="G145" i="1"/>
  <c r="F137" i="1"/>
  <c r="F149" i="1" s="1"/>
  <c r="G149" i="1"/>
  <c r="F19" i="6"/>
  <c r="F20" i="5"/>
  <c r="E91" i="3"/>
  <c r="E102" i="3" s="1"/>
  <c r="F105" i="1"/>
  <c r="F144" i="1" s="1"/>
  <c r="F49" i="1"/>
  <c r="F142" i="1" s="1"/>
  <c r="F132" i="1"/>
  <c r="F148" i="1" s="1"/>
  <c r="F55" i="1"/>
  <c r="F143" i="1" s="1"/>
  <c r="E74" i="3"/>
  <c r="D103" i="3"/>
  <c r="E150" i="1"/>
  <c r="F14" i="3"/>
  <c r="E61" i="3"/>
  <c r="E51" i="3" l="1"/>
  <c r="E98" i="3" s="1"/>
  <c r="F98" i="3"/>
  <c r="E14" i="3"/>
  <c r="E96" i="3" s="1"/>
  <c r="F96" i="3"/>
  <c r="F103" i="3" s="1"/>
  <c r="F39" i="2"/>
  <c r="F64" i="2" s="1"/>
  <c r="G64" i="2"/>
  <c r="F60" i="2"/>
  <c r="F65" i="2" s="1"/>
  <c r="G65" i="2"/>
  <c r="G150" i="1"/>
  <c r="F150" i="1"/>
  <c r="G66" i="2" l="1"/>
  <c r="F66" i="2"/>
</calcChain>
</file>

<file path=xl/sharedStrings.xml><?xml version="1.0" encoding="utf-8"?>
<sst xmlns="http://schemas.openxmlformats.org/spreadsheetml/2006/main" count="479" uniqueCount="236">
  <si>
    <t>Na temelju članka 67. Zakona o komunalnom gospodarstvu (Narodne novine br. 68/18,110/18 i 32/20) i članka 40. Statuta Grada Makarske</t>
  </si>
  <si>
    <t>I. JAVNE POVRŠINE</t>
  </si>
  <si>
    <t>Plan 2023.</t>
  </si>
  <si>
    <t>Izmjena Plana   2023.</t>
  </si>
  <si>
    <t>Novi Plan 2023.</t>
  </si>
  <si>
    <t>1. Trg ispred crkve Kraljice mira na Zelenci</t>
  </si>
  <si>
    <t xml:space="preserve">      Izvor financiranja: komunalni doprinos</t>
  </si>
  <si>
    <t xml:space="preserve">2. Dječja igrališta, bočališta </t>
  </si>
  <si>
    <t xml:space="preserve">     Izvor financiranja: komunalni doprinos</t>
  </si>
  <si>
    <t>3. Izgradnja i rekonstrukcija Gradske plaže</t>
  </si>
  <si>
    <t xml:space="preserve">    Izvor financiranja: koncesije i koncesijska odobrenja</t>
  </si>
  <si>
    <t>4. Izgradnja parkova i javnih zelenila</t>
  </si>
  <si>
    <t xml:space="preserve">  Izvor financiranja: komunalni doprinos</t>
  </si>
  <si>
    <t xml:space="preserve"> Izvor financiranja: pomoći</t>
  </si>
  <si>
    <t>5. Izgradnja i rekonstrukcija ostalih javnih površina Grada</t>
  </si>
  <si>
    <t>6. Izgradnja i rekonstrukcija Trga Hrpina</t>
  </si>
  <si>
    <t xml:space="preserve">  Izvor financiranja: opći prihodi i primici</t>
  </si>
  <si>
    <t>7. Izgradnja dječjeg igrališta Veliko Brdo</t>
  </si>
  <si>
    <t xml:space="preserve">    Izvor financiranja: komunalni doprinos</t>
  </si>
  <si>
    <t>8. Izgradnja javnih parkirališta</t>
  </si>
  <si>
    <t xml:space="preserve">    Izvor financiranja: prodaja nefinancijske imovine</t>
  </si>
  <si>
    <t>9. Izgradnja šetnice od hotela Amines Khalani Beach do potoka u Krvavici</t>
  </si>
  <si>
    <t xml:space="preserve">    Izvor financiranja: pomoći EU       </t>
  </si>
  <si>
    <t>10. Izgradnja pješ.staze od križ.Zadarske sa ŽC 6196 do Velpro-a</t>
  </si>
  <si>
    <r>
      <t xml:space="preserve">  </t>
    </r>
    <r>
      <rPr>
        <sz val="8"/>
        <color rgb="FF000000"/>
        <rFont val="Arial"/>
        <family val="2"/>
        <charset val="238"/>
      </rPr>
      <t>Izvor financiranja: inozemne donacije</t>
    </r>
  </si>
  <si>
    <t xml:space="preserve">   Izvor financiranja: komunalni doprinos</t>
  </si>
  <si>
    <t>Izvor fiannciranja: koncesije i koncesijaka odobrenja</t>
  </si>
  <si>
    <t xml:space="preserve"> Izvor financiranja: komunalni doprinos</t>
  </si>
  <si>
    <t>UKUPNO</t>
  </si>
  <si>
    <t>II. OTKUP ZEMLJIŠTA ZA NERAZVRSTANE CESTE</t>
  </si>
  <si>
    <t>Izmjena Plana 2023</t>
  </si>
  <si>
    <t>Novi Plan 2023</t>
  </si>
  <si>
    <t>1. Zemljište za nerazvrstane ceste</t>
  </si>
  <si>
    <t xml:space="preserve">      Izvor financiranja: prodaja nefinancijske imovine</t>
  </si>
  <si>
    <t>III.   NERAZVRSTANE CESTE</t>
  </si>
  <si>
    <t xml:space="preserve">  Izvor financiranja: naknade za zadržavanje nezakonito izgrađene zgrade u prostoru </t>
  </si>
  <si>
    <t xml:space="preserve">  Izvor financiranja: prodaja nefinancijske imovine</t>
  </si>
  <si>
    <t xml:space="preserve">                             </t>
  </si>
  <si>
    <t>Izvor financiranja: komunalni doprinos</t>
  </si>
  <si>
    <t xml:space="preserve">   Izvor financiranja: prodaja nefinancijske imovine</t>
  </si>
  <si>
    <t>IV. GROBLJA</t>
  </si>
  <si>
    <t>1. Projektiranje, izgradnja i uređenje groblja na području Grada</t>
  </si>
  <si>
    <t>V. JAVNA RASVJETA</t>
  </si>
  <si>
    <t>1. Temeljenje, kabliranje i postavljanje novih rasvjetnih tijela</t>
  </si>
  <si>
    <t>VI. OPSKRBA PITKOM VODOM</t>
  </si>
  <si>
    <t>1.Izgradnja vodoopskrbnog sustava na području Grada Makarske</t>
  </si>
  <si>
    <t xml:space="preserve">    Izvor financiranja: prihodi od naknada za vodoopskrbu i odvodnju </t>
  </si>
  <si>
    <t>VII. ODVODNJA I PROČIŠĆAVANJE OTPADNIH VODA</t>
  </si>
  <si>
    <t>1. Izgradnja kanalizacijskog sustava na području Grada</t>
  </si>
  <si>
    <t xml:space="preserve">     Izvor financiranja: prihodi od naknada za vodoopskrbu i odvodnju</t>
  </si>
  <si>
    <t>2. Izgradnja oborinskog sustava na području Grada</t>
  </si>
  <si>
    <t>VIII. PARTICIPATIVNO BUĐETIRANJE</t>
  </si>
  <si>
    <t>1. Participativno buđetiranje - izgradnja</t>
  </si>
  <si>
    <t xml:space="preserve">   Izvor financiranja: komunlani doprinos</t>
  </si>
  <si>
    <t xml:space="preserve">PROGRAM GRAĐENJA KOMUNALNE INFRASTRUKTURE ZA 2023. </t>
  </si>
  <si>
    <t>REKAPITULACIJA</t>
  </si>
  <si>
    <t>III. NERAZVRSTANE CESTE</t>
  </si>
  <si>
    <t>IZVORI FINANCIRANJA</t>
  </si>
  <si>
    <t>Opći prihodi i primici</t>
  </si>
  <si>
    <t>Prihodi od komunalnog doprinosa</t>
  </si>
  <si>
    <t>Prihodi od naknada za vodoopskrbu i odvodnju</t>
  </si>
  <si>
    <t>Prihodi od koncesija i koncesijskih odobrenja</t>
  </si>
  <si>
    <t>Prihodi od naknade za nezakonito izgrađene zgrade</t>
  </si>
  <si>
    <t>Pomoći EU</t>
  </si>
  <si>
    <t>Ostale pomoći</t>
  </si>
  <si>
    <t>Inozemne donacije</t>
  </si>
  <si>
    <t>Prihodi od prodaje nefinancijske imovine</t>
  </si>
  <si>
    <t>ZAVRŠNE ODREDBE</t>
  </si>
  <si>
    <t>PREDSJEDNICA GRADSKOG VIJEĆA</t>
  </si>
  <si>
    <t>Na temelju članka 40. Statuta Grada Makarske (Glasnik Grada Makarske br.3/21)</t>
  </si>
  <si>
    <t>PROGRAM IZGRADNJE KAPITALNIH PROJEKATA za 2023.</t>
  </si>
  <si>
    <t>I. TEHNIČKA DOKUMENTACIJA</t>
  </si>
  <si>
    <t>1. Žičara</t>
  </si>
  <si>
    <t xml:space="preserve">     Izvor financiranja: koncesije i koncesijska odobrenja</t>
  </si>
  <si>
    <t xml:space="preserve">    Izvor financiranja: pomoći EU</t>
  </si>
  <si>
    <t xml:space="preserve">   Izvor financiranja: komunalna naknada</t>
  </si>
  <si>
    <t xml:space="preserve"> Izvor financiranja:komunalni doprinos</t>
  </si>
  <si>
    <t>Izvor financiranja: Pomoći EU</t>
  </si>
  <si>
    <t xml:space="preserve"> Izvor financiranja: pomoći EU</t>
  </si>
  <si>
    <t xml:space="preserve">Izvor financiranja: komunalni doprinos </t>
  </si>
  <si>
    <t>Izvor financiranja:  komunalni doprinos</t>
  </si>
  <si>
    <t>II. IZGRADNJA</t>
  </si>
  <si>
    <t>Izvor financiranja: prodaja nefinancijske imovine</t>
  </si>
  <si>
    <t xml:space="preserve">   Izvor financiranja:Opći prihodi i primici</t>
  </si>
  <si>
    <t xml:space="preserve"> Izvor financiranja: opći prihodi i primici</t>
  </si>
  <si>
    <t>Izvor financiranja: ostale pomoći</t>
  </si>
  <si>
    <t xml:space="preserve"> Izvor financiranja: ostale pomoći</t>
  </si>
  <si>
    <t>UKUPNO I. i II.</t>
  </si>
  <si>
    <t>Vlastiti prihodi</t>
  </si>
  <si>
    <t>Ostali prihodi za posebne namjene</t>
  </si>
  <si>
    <t>Prihodi od komunalne naknade</t>
  </si>
  <si>
    <t>PROGRAM ODRŽAVANJA KOMUNALNE INFRASTRUKTURE za 2023.</t>
  </si>
  <si>
    <t>I. ODRŽAVANJE I POPRAVAK OBORINSKOG SUSTAVA</t>
  </si>
  <si>
    <t>1. Odvodnja atmosferskih voda</t>
  </si>
  <si>
    <t xml:space="preserve">    Izvor financiranja: opći prihodi i primici</t>
  </si>
  <si>
    <t>II. ODRŽAVANJE ČISTOĆE JAVNIH POVRŠINA</t>
  </si>
  <si>
    <t>Novi Plan 20203</t>
  </si>
  <si>
    <t xml:space="preserve">1. Čišćenje javnih površina </t>
  </si>
  <si>
    <t xml:space="preserve">     Izvor financiranja: opći prihodi i primici</t>
  </si>
  <si>
    <t xml:space="preserve">     Izvor financiranja: vlastiti prihodi</t>
  </si>
  <si>
    <t xml:space="preserve">     Izvor financiranja: ostali prihodi za posebne namjene</t>
  </si>
  <si>
    <t xml:space="preserve">     Izvor financiranja: komunalna naknada</t>
  </si>
  <si>
    <t>2. Čišćenje mora i plaža</t>
  </si>
  <si>
    <t>III. ODRŽAVANJE JAVNIH POVRŠINA</t>
  </si>
  <si>
    <t>1. Horizontalna i vertikalna signalizacija</t>
  </si>
  <si>
    <t>2. Održavanje parkova, javnog zelenila, igrališta</t>
  </si>
  <si>
    <t>3. Održavanje i nadohrana plaže</t>
  </si>
  <si>
    <t>4. Održavanje ostalih javnih površina Grada</t>
  </si>
  <si>
    <t>5. Održavanje i zaštita kamenih površina Kalalarga i Rive</t>
  </si>
  <si>
    <t>6. Nabava komunalne opreme</t>
  </si>
  <si>
    <t>IV. ODRŽAVANJE NERAZVRSTANIH CESTA</t>
  </si>
  <si>
    <t>V. ODRŽAVANJE JAVNE RASVJETE</t>
  </si>
  <si>
    <t>1. Održavanje objekata i uređaja javne rasvjete - rad</t>
  </si>
  <si>
    <t xml:space="preserve">     Izvor financiranja:  ostali prihodi za posebne namjene</t>
  </si>
  <si>
    <t xml:space="preserve">     Izvor financiranja:  komunalni doprinos</t>
  </si>
  <si>
    <t>2. Održavanje javne rasvjete - utrošak struje</t>
  </si>
  <si>
    <t>3. Prigodna dekoracija i iluminacija</t>
  </si>
  <si>
    <t>VI. OSTALO ODRŽAVANJE</t>
  </si>
  <si>
    <t>1. Usluge službe za uklanjanje s JPP-e</t>
  </si>
  <si>
    <t xml:space="preserve">2. Sakupljanje i zbrinjavanje napuštenih i izgubljenih  </t>
  </si>
  <si>
    <t xml:space="preserve">    životinja te usluge higijeničarske službe</t>
  </si>
  <si>
    <t xml:space="preserve">3. Provođenje mjera obvezne preventivne </t>
  </si>
  <si>
    <t xml:space="preserve">   dezinsekcije i deratizacije</t>
  </si>
  <si>
    <t xml:space="preserve">4. Ostalo (izrada elaborata,skica, fotografija, </t>
  </si>
  <si>
    <t xml:space="preserve">    nabava sitnog inventara i sl.)</t>
  </si>
  <si>
    <t>5. Izrada plana održive gradske mobilnosti (SUMP)</t>
  </si>
  <si>
    <t xml:space="preserve"> </t>
  </si>
  <si>
    <t>VII. PARTICIPATIVNO BUĐETIRANJE</t>
  </si>
  <si>
    <t>1. Participativno buđetiranje - održavanje</t>
  </si>
  <si>
    <t xml:space="preserve">III. ODRŽAVANJE JAVNIH POVRŠINA                 </t>
  </si>
  <si>
    <t>Prhodi od komunalne naknade</t>
  </si>
  <si>
    <t>Na temelju članka 40. Statuta Grada Makarske (Glasnik Grada Makarske br. 3/21)</t>
  </si>
  <si>
    <t>1. Poslovni prostori Grada Makarske</t>
  </si>
  <si>
    <t xml:space="preserve">   Izvor financiranja: opći prihodi i primici</t>
  </si>
  <si>
    <t>2. Stara srednja škola</t>
  </si>
  <si>
    <t>.</t>
  </si>
  <si>
    <t xml:space="preserve"> Izvor financiranja:ostale pomoći (fond za zaštitu okoliša)</t>
  </si>
  <si>
    <t xml:space="preserve">  </t>
  </si>
  <si>
    <t>Izvor financiranja: komunalna naknada</t>
  </si>
  <si>
    <t>Izvor financiranja:  komunalna naknada</t>
  </si>
  <si>
    <t xml:space="preserve">Izvor financiranja: ostale pomoći </t>
  </si>
  <si>
    <t>Sanacija objekata kulturne baštine Grada Makarske</t>
  </si>
  <si>
    <t xml:space="preserve">  1. Sanacija objekata kulturne baštine Grada Makarske</t>
  </si>
  <si>
    <t xml:space="preserve">       Izvor financiranja: spomenička renta</t>
  </si>
  <si>
    <t xml:space="preserve">       Izvor financiranja: komunalni doprinos</t>
  </si>
  <si>
    <t xml:space="preserve">   Izvor financiranja: vlastiti prihodi</t>
  </si>
  <si>
    <t xml:space="preserve">  Izvor financiranja:komunalni doprinos</t>
  </si>
  <si>
    <t>Prihodi od spomeničke rente</t>
  </si>
  <si>
    <t>Na temelju članka 40. Statuta Grada Makarske (Glasnik Grada Makarske br. 3/21) Gradsko vijeće Grada Makarske,</t>
  </si>
  <si>
    <t>1. Izgradnja reciklažnog dvorišta</t>
  </si>
  <si>
    <r>
      <t xml:space="preserve">   </t>
    </r>
    <r>
      <rPr>
        <sz val="8"/>
        <color rgb="FF000000"/>
        <rFont val="Arial"/>
        <family val="2"/>
        <charset val="238"/>
      </rPr>
      <t>Izvor financiranja: opći prihodi i primici</t>
    </r>
  </si>
  <si>
    <t>2. Izobrazno-edukativna kampanja o održ.gosp.otpadom</t>
  </si>
  <si>
    <t>3. Tekući rashodi zbrinjavanja komunalnog otpada</t>
  </si>
  <si>
    <r>
      <t xml:space="preserve">    </t>
    </r>
    <r>
      <rPr>
        <sz val="8"/>
        <color rgb="FF000000"/>
        <rFont val="Arial"/>
        <family val="2"/>
        <charset val="238"/>
      </rPr>
      <t>Izvor financiranja:  opći prihodi i primici</t>
    </r>
  </si>
  <si>
    <t>4. Provedba mjera planiranih akcijskim planom-SECAP</t>
  </si>
  <si>
    <t>PROGRAM IZGRADNJE KAPITALNIH PROJEKATA za 2023. - I IZMJENE I DOPUNE</t>
  </si>
  <si>
    <t>PROGRAM ODRŽAVANJA KOMUNALNE INFRASTRUKTURE za 2023. - I. IZMJENE I DOPUNE</t>
  </si>
  <si>
    <t>PROGRAM SANACIJE I ADAPTACIJE OBJEKATA ZA 2023. - I. IZMJENE I DOPUNE</t>
  </si>
  <si>
    <t>PROGRAM SANACIJE SPOMENIČKE BAŠTINE za 2023. - I. IZMJENE I DOPUNE</t>
  </si>
  <si>
    <t>Ove izmjene i dopune Programa građenja komunalne infrastrukture za 2023. stupaju na snagu prvog dana od dana objave u Glasniku Grada Makarske</t>
  </si>
  <si>
    <t>Ove izmjene i dopune Programa održavanja komunalne infrastrukture za 2023. stupaju na snagu prvog dana od dana objave u Glasniku Grada Makarske</t>
  </si>
  <si>
    <t>Ove izmjene i dopune Programa sanacije i adaptacije objekata za 2023 stupaju na snagu prvog dana od dana objave u Glasniku Grada Makarske</t>
  </si>
  <si>
    <t>Ove izmjene i dopune Programa zbrinjavanja komunalnog otpada i zaštite okoliša za 2023 stupaju na snagu prvog dana od dana objave u Glasniku Grada Makarske</t>
  </si>
  <si>
    <t xml:space="preserve">                     PROGRAM GRAĐENJA KOMUNALNE INFRASTRUKTURE ZA 2023. - I. IZMJENE I DOPUNE</t>
  </si>
  <si>
    <t xml:space="preserve">  Izvor financiranja:Opći prihodi i primici</t>
  </si>
  <si>
    <t>Novi plan 2023.</t>
  </si>
  <si>
    <t>Izmjena plana 2023.</t>
  </si>
  <si>
    <t xml:space="preserve">  Izvor financiranja: komunalna naknada</t>
  </si>
  <si>
    <r>
      <t xml:space="preserve"> </t>
    </r>
    <r>
      <rPr>
        <sz val="8"/>
        <color rgb="FF000000"/>
        <rFont val="Arial"/>
        <family val="2"/>
        <charset val="238"/>
      </rPr>
      <t>Izvor financiranja: ostale pomoći</t>
    </r>
  </si>
  <si>
    <t xml:space="preserve">   Izvor financiranja: ostali prihodi za posebna namjene</t>
  </si>
  <si>
    <r>
      <t xml:space="preserve">   </t>
    </r>
    <r>
      <rPr>
        <sz val="8"/>
        <color rgb="FF000000"/>
        <rFont val="Arial"/>
        <family val="2"/>
        <charset val="238"/>
      </rPr>
      <t>Izvor financiranja: ostale pomoći</t>
    </r>
  </si>
  <si>
    <t>Ove izmjene i dopune Programa izgradnje kapitalnih projekata za 2023 stupaju na snagu prvog dana od dana objave u Glasniku Grada Makarske</t>
  </si>
  <si>
    <t>Ove izmjene i dopune Programa sanacije spomeničke baštine za 2023. stupaju na snagu prvog dana od dana objave u Glasniku Grada Makarske</t>
  </si>
  <si>
    <t>Na temelju članka 72. Zakona o komunalnom gospodarstvu (Narodne novine broj: 68/18, 110/18 i 32/20) i članka</t>
  </si>
  <si>
    <t xml:space="preserve"> 2. Revitalizacija Stare gradske jezgre Grada Makarske </t>
  </si>
  <si>
    <t>3. Interpretacijski centar Veliki Kaštel</t>
  </si>
  <si>
    <t>PROGRAM ZBRINJAVANJA KOMUNALNOG OTPADA I ZAŠTITE OKOLIŠA ZA 2023. - I. IZMJENE I DOPUNE</t>
  </si>
  <si>
    <t>3. Adaptacija i energetska obnova Ville Irena</t>
  </si>
  <si>
    <t>4. Adaptacija zgrade Industromontaže</t>
  </si>
  <si>
    <t>5. Stara upravna zgrada Metalplastike (Merkur 5)</t>
  </si>
  <si>
    <t>6. Adaptacija zgrade u Kalalargi 3 za gradski muzej</t>
  </si>
  <si>
    <t>7. Sanacija krova dvorane na GCS</t>
  </si>
  <si>
    <t>8. Zamjena parketa u dvorani na GSC</t>
  </si>
  <si>
    <t xml:space="preserve">9. Adaptacija vjerskog vrtića u crkvi Kraljice mira </t>
  </si>
  <si>
    <t>10. Uređenje i adaptacija ureda Makarskog komunalca</t>
  </si>
  <si>
    <t>7. Nabava ostale opreme</t>
  </si>
  <si>
    <t>8. Utrošak vode</t>
  </si>
  <si>
    <t>1. Popravak i održavanje nerazvrstanih cesta</t>
  </si>
  <si>
    <t>2. Sportska lučica</t>
  </si>
  <si>
    <t>3. Dogradnja Osnovne škole Oca Petra Perice</t>
  </si>
  <si>
    <t>4. Uređenje Peškere</t>
  </si>
  <si>
    <t xml:space="preserve">5. Dogradnja dječjeg vrtića Ciciban </t>
  </si>
  <si>
    <t>6. Dogradnja OŠ S. Ivičevića</t>
  </si>
  <si>
    <t>7. Rekonstrukcija tržnice s podzemnom garažom do Žbara</t>
  </si>
  <si>
    <t>8. Sunčana elektrana na DV Ciciban</t>
  </si>
  <si>
    <t>9. Sunčana elektrana na DV Maslina</t>
  </si>
  <si>
    <t>1. Izgradnja kuće Sunca</t>
  </si>
  <si>
    <t>2. Izgradnja dječjeg vrtića na Zelenci</t>
  </si>
  <si>
    <t>3. Dogradnja dječjeg vrtića Ciciban</t>
  </si>
  <si>
    <t>5. Izgradnja sunčane elektrane DV Ciciban</t>
  </si>
  <si>
    <t>6. Izgradnja sunčane elektrane DV Maslina</t>
  </si>
  <si>
    <t>11. Put endema - ePATH</t>
  </si>
  <si>
    <t>12. Uređenje dijela rive - od kućice lučke uprave do lukobrana</t>
  </si>
  <si>
    <t>13. Ulica Ilije Despota</t>
  </si>
  <si>
    <t>14. Rekonstrukcija pješačkih ulica u staroj jezgri</t>
  </si>
  <si>
    <t>15. Izgradnja parka za pse</t>
  </si>
  <si>
    <t>16. Izgradnja vježbališta za odrasle</t>
  </si>
  <si>
    <t>1. Izgradnja i rekons. Ulice Put Moče</t>
  </si>
  <si>
    <t>2. Izgradnja i rekonstrukcja ulica u Velikom Brdu</t>
  </si>
  <si>
    <t>3. Izgradnja i rekons. ostalih nerazvrst. cesta grada Makarske</t>
  </si>
  <si>
    <t>4. Izgradnja prometnica u obuhvatu UPU Zelenka 2</t>
  </si>
  <si>
    <t>5. Izgradnja prometnica u obuhvatu UPU Bilaje 1</t>
  </si>
  <si>
    <t>6. Izgradnja prometnica iz obuhvata UPU Batinići</t>
  </si>
  <si>
    <t>7. Izgradnja nastavka ulice od zgrada POS-a do Lulićeve</t>
  </si>
  <si>
    <t xml:space="preserve">8. Izgradnja i rekonstrukcija nadvožnjaka na D-8 (Put Makra) </t>
  </si>
  <si>
    <t>9. Spojna cesta Makar-D8</t>
  </si>
  <si>
    <t xml:space="preserve">10. Izgradnja nastavka ul. K.Meštrovića s izlazom na D8 </t>
  </si>
  <si>
    <t>11. Rekonstrukcija pothodnika "Sljeme" na D8</t>
  </si>
  <si>
    <t>12. Uređenje pothodnika na Istoku</t>
  </si>
  <si>
    <t>13. Spoj Kotiške ulice na D8 s pothodnikom Bilaje</t>
  </si>
  <si>
    <t>14. Rekonstrukcija Kotiške ulice</t>
  </si>
  <si>
    <t>15. Izgradnja i rekonstrukcija ulice Put Volicije</t>
  </si>
  <si>
    <t>16. Križanje kod POS-a - semaforizacija</t>
  </si>
  <si>
    <t>17. Rekonstrukcija ulice Ruđera Boškovića</t>
  </si>
  <si>
    <t>18 . Rekonstrukcija ulice Slikara Gojaka</t>
  </si>
  <si>
    <t>19. Izgradnja nastavka ulice Kralja P.Krešimira IV</t>
  </si>
  <si>
    <t>20. Rekonstrukcija nastavka ulice Velika Vrata</t>
  </si>
  <si>
    <t>21. Izgradnja prometnica u obuhvatu UPU Zapad 2</t>
  </si>
  <si>
    <t>(Glasnik Grada Makarske br. 3/21) Gradsko vijeće Grada Makarske, na 18. sjednici održanoj 24. studenog 2023. god. donosi</t>
  </si>
  <si>
    <t>Gordana Muhtić, dipl.iur.,v.r.</t>
  </si>
  <si>
    <t xml:space="preserve">Gradsko vijeće Grada Makarske, na 18. sjednici održanoj 24. studenog 2023.g., donosi </t>
  </si>
  <si>
    <t xml:space="preserve">40. Statuta  Grada Makarske (Glasnik Grada Makarske br. 3/21) Gradsko vijeće Grada Makarske, na 18. sjednici </t>
  </si>
  <si>
    <t>održanoj 24.  studenog 2023. godine, donijelo je</t>
  </si>
  <si>
    <t xml:space="preserve">Gradsko vijeće Grada Makarske, na  18. sjednici održanoj 24. studenog  2023.g. donijelo je </t>
  </si>
  <si>
    <t xml:space="preserve">Gradsko vijeće Grada Makarske, na  18. sjednici održanoj  24. studenog 2023.g., donijelo je </t>
  </si>
  <si>
    <t>na  18. sjednici održanoj  24. studenog 2023. god. donijelo 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</si>
</sst>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  &quot;"/>
    <numFmt numFmtId="165" formatCode="#,##0.00&quot; &quot;[$kn-41A];[Red]&quot;-&quot;#,##0.00&quot; &quot;[$kn-41A]"/>
    <numFmt numFmtId="166" formatCode="#,##0.00&quot; kn&quot;"/>
    <numFmt numFmtId="167" formatCode="d&quot;.&quot;m&quot;.&quot;yyyy"/>
    <numFmt numFmtId="168" formatCode="_-* #,##0.00\ [$€-1]_-;\-* #,##0.00\ [$€-1]_-;_-* &quot;-&quot;??\ [$€-1]_-;_-@_-"/>
    <numFmt numFmtId="169" formatCode="#,##0.00\ _k_n"/>
  </numFmts>
  <fonts count="16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8"/>
      <name val="Arial"/>
      <family val="2"/>
      <charset val="238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2EFDA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F4B084"/>
      </patternFill>
    </fill>
  </fills>
  <borders count="7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368">
    <xf numFmtId="0" fontId="0" fillId="0" borderId="0" xfId="0"/>
    <xf numFmtId="164" fontId="2" fillId="2" borderId="1" xfId="0" applyNumberFormat="1" applyFont="1" applyFill="1" applyBorder="1" applyAlignment="1">
      <alignment horizontal="center" vertical="center"/>
    </xf>
    <xf numFmtId="168" fontId="0" fillId="3" borderId="0" xfId="0" applyNumberFormat="1" applyFill="1" applyAlignment="1">
      <alignment horizontal="center" vertical="center"/>
    </xf>
    <xf numFmtId="164" fontId="2" fillId="4" borderId="0" xfId="0" applyNumberFormat="1" applyFont="1" applyFill="1"/>
    <xf numFmtId="0" fontId="6" fillId="5" borderId="2" xfId="0" applyFont="1" applyFill="1" applyBorder="1" applyAlignment="1">
      <alignment horizontal="center" vertical="center"/>
    </xf>
    <xf numFmtId="0" fontId="0" fillId="4" borderId="0" xfId="0" applyFill="1"/>
    <xf numFmtId="0" fontId="5" fillId="4" borderId="0" xfId="0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4" fontId="0" fillId="4" borderId="0" xfId="0" applyNumberFormat="1" applyFill="1"/>
    <xf numFmtId="169" fontId="14" fillId="6" borderId="68" xfId="0" applyNumberFormat="1" applyFont="1" applyFill="1" applyBorder="1" applyAlignment="1">
      <alignment horizontal="center"/>
    </xf>
    <xf numFmtId="169" fontId="14" fillId="6" borderId="69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4" fontId="0" fillId="4" borderId="49" xfId="0" applyNumberFormat="1" applyFill="1" applyBorder="1" applyAlignment="1">
      <alignment horizontal="center" vertical="center"/>
    </xf>
    <xf numFmtId="4" fontId="0" fillId="4" borderId="50" xfId="0" applyNumberFormat="1" applyFill="1" applyBorder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5" fontId="6" fillId="2" borderId="0" xfId="0" applyNumberFormat="1" applyFont="1" applyFill="1" applyAlignment="1">
      <alignment horizontal="center" vertical="center"/>
    </xf>
    <xf numFmtId="3" fontId="0" fillId="2" borderId="0" xfId="0" applyNumberFormat="1" applyFill="1"/>
    <xf numFmtId="0" fontId="4" fillId="2" borderId="3" xfId="0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center"/>
    </xf>
    <xf numFmtId="164" fontId="4" fillId="4" borderId="3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 wrapText="1"/>
    </xf>
    <xf numFmtId="0" fontId="2" fillId="2" borderId="3" xfId="1" applyFont="1" applyFill="1" applyBorder="1" applyAlignment="1">
      <alignment horizontal="left"/>
    </xf>
    <xf numFmtId="0" fontId="2" fillId="2" borderId="4" xfId="1" applyFont="1" applyFill="1" applyBorder="1" applyAlignment="1">
      <alignment horizontal="left"/>
    </xf>
    <xf numFmtId="0" fontId="2" fillId="2" borderId="5" xfId="1" applyFont="1" applyFill="1" applyBorder="1" applyAlignment="1">
      <alignment horizontal="left"/>
    </xf>
    <xf numFmtId="164" fontId="2" fillId="2" borderId="3" xfId="1" applyNumberFormat="1" applyFont="1" applyFill="1" applyBorder="1" applyAlignment="1">
      <alignment horizontal="center"/>
    </xf>
    <xf numFmtId="164" fontId="2" fillId="4" borderId="3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horizontal="left"/>
    </xf>
    <xf numFmtId="0" fontId="4" fillId="2" borderId="4" xfId="1" applyFont="1" applyFill="1" applyBorder="1" applyAlignment="1">
      <alignment horizontal="left"/>
    </xf>
    <xf numFmtId="0" fontId="4" fillId="2" borderId="5" xfId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164" fontId="4" fillId="4" borderId="3" xfId="1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10" fillId="4" borderId="3" xfId="0" applyNumberFormat="1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8" xfId="0" applyFill="1" applyBorder="1" applyAlignment="1">
      <alignment horizontal="center"/>
    </xf>
    <xf numFmtId="0" fontId="0" fillId="2" borderId="0" xfId="0" applyFill="1" applyAlignment="1">
      <alignment horizontal="left"/>
    </xf>
    <xf numFmtId="0" fontId="5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/>
    </xf>
    <xf numFmtId="0" fontId="6" fillId="2" borderId="0" xfId="0" applyFont="1" applyFill="1"/>
    <xf numFmtId="0" fontId="0" fillId="2" borderId="63" xfId="0" applyFill="1" applyBorder="1"/>
    <xf numFmtId="164" fontId="11" fillId="2" borderId="1" xfId="0" applyNumberFormat="1" applyFont="1" applyFill="1" applyBorder="1" applyAlignment="1">
      <alignment horizontal="center"/>
    </xf>
    <xf numFmtId="164" fontId="11" fillId="4" borderId="3" xfId="0" applyNumberFormat="1" applyFont="1" applyFill="1" applyBorder="1" applyAlignment="1">
      <alignment horizontal="center"/>
    </xf>
    <xf numFmtId="164" fontId="11" fillId="4" borderId="1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64" fontId="6" fillId="2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0" fontId="2" fillId="2" borderId="0" xfId="0" applyFont="1" applyFill="1"/>
    <xf numFmtId="0" fontId="8" fillId="2" borderId="4" xfId="0" applyFont="1" applyFill="1" applyBorder="1"/>
    <xf numFmtId="164" fontId="2" fillId="4" borderId="3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2" borderId="10" xfId="0" applyFill="1" applyBorder="1"/>
    <xf numFmtId="0" fontId="0" fillId="2" borderId="8" xfId="0" applyFill="1" applyBorder="1"/>
    <xf numFmtId="0" fontId="2" fillId="2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2" fillId="3" borderId="6" xfId="0" applyFont="1" applyFill="1" applyBorder="1"/>
    <xf numFmtId="0" fontId="4" fillId="3" borderId="7" xfId="0" applyFont="1" applyFill="1" applyBorder="1"/>
    <xf numFmtId="0" fontId="4" fillId="2" borderId="3" xfId="0" applyFont="1" applyFill="1" applyBorder="1"/>
    <xf numFmtId="4" fontId="4" fillId="2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left"/>
    </xf>
    <xf numFmtId="164" fontId="6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2" fillId="2" borderId="3" xfId="0" applyFont="1" applyFill="1" applyBorder="1"/>
    <xf numFmtId="0" fontId="2" fillId="4" borderId="0" xfId="0" applyFont="1" applyFill="1" applyAlignment="1">
      <alignment horizontal="center" vertical="center"/>
    </xf>
    <xf numFmtId="0" fontId="2" fillId="2" borderId="1" xfId="0" applyFont="1" applyFill="1" applyBorder="1"/>
    <xf numFmtId="0" fontId="2" fillId="2" borderId="66" xfId="0" applyFont="1" applyFill="1" applyBorder="1"/>
    <xf numFmtId="0" fontId="4" fillId="2" borderId="66" xfId="0" applyFont="1" applyFill="1" applyBorder="1"/>
    <xf numFmtId="0" fontId="4" fillId="2" borderId="10" xfId="0" applyFont="1" applyFill="1" applyBorder="1" applyAlignment="1">
      <alignment horizontal="left" vertical="center"/>
    </xf>
    <xf numFmtId="0" fontId="4" fillId="2" borderId="9" xfId="0" applyFont="1" applyFill="1" applyBorder="1"/>
    <xf numFmtId="0" fontId="4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0" fillId="2" borderId="3" xfId="0" applyFill="1" applyBorder="1"/>
    <xf numFmtId="0" fontId="2" fillId="2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2" borderId="11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4" fillId="2" borderId="1" xfId="0" applyFont="1" applyFill="1" applyBorder="1"/>
    <xf numFmtId="0" fontId="4" fillId="2" borderId="7" xfId="0" applyFont="1" applyFill="1" applyBorder="1"/>
    <xf numFmtId="0" fontId="4" fillId="2" borderId="5" xfId="0" applyFont="1" applyFill="1" applyBorder="1"/>
    <xf numFmtId="0" fontId="4" fillId="2" borderId="2" xfId="0" applyFont="1" applyFill="1" applyBorder="1"/>
    <xf numFmtId="0" fontId="0" fillId="2" borderId="4" xfId="0" applyFill="1" applyBorder="1"/>
    <xf numFmtId="164" fontId="2" fillId="2" borderId="0" xfId="0" applyNumberFormat="1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0" fontId="5" fillId="2" borderId="6" xfId="0" applyFont="1" applyFill="1" applyBorder="1" applyAlignment="1">
      <alignment horizontal="left" vertical="center"/>
    </xf>
    <xf numFmtId="0" fontId="2" fillId="2" borderId="6" xfId="0" applyFont="1" applyFill="1" applyBorder="1"/>
    <xf numFmtId="0" fontId="4" fillId="2" borderId="6" xfId="0" applyFont="1" applyFill="1" applyBorder="1"/>
    <xf numFmtId="0" fontId="2" fillId="2" borderId="4" xfId="0" applyFont="1" applyFill="1" applyBorder="1"/>
    <xf numFmtId="0" fontId="5" fillId="2" borderId="0" xfId="0" applyFont="1" applyFill="1" applyAlignment="1">
      <alignment horizontal="center"/>
    </xf>
    <xf numFmtId="0" fontId="2" fillId="2" borderId="27" xfId="0" applyFon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0" fontId="2" fillId="2" borderId="19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4" fontId="0" fillId="2" borderId="36" xfId="0" applyNumberFormat="1" applyFill="1" applyBorder="1" applyAlignment="1">
      <alignment horizontal="center" vertical="center"/>
    </xf>
    <xf numFmtId="4" fontId="0" fillId="3" borderId="36" xfId="0" applyNumberFormat="1" applyFill="1" applyBorder="1" applyAlignment="1">
      <alignment horizontal="center" vertical="center" wrapText="1"/>
    </xf>
    <xf numFmtId="4" fontId="0" fillId="3" borderId="33" xfId="0" applyNumberForma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" fontId="0" fillId="2" borderId="37" xfId="0" applyNumberFormat="1" applyFill="1" applyBorder="1" applyAlignment="1">
      <alignment horizontal="center" vertical="center"/>
    </xf>
    <xf numFmtId="4" fontId="0" fillId="2" borderId="34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0" fillId="2" borderId="38" xfId="0" applyNumberFormat="1" applyFill="1" applyBorder="1" applyAlignment="1">
      <alignment horizontal="center" vertical="center"/>
    </xf>
    <xf numFmtId="0" fontId="0" fillId="2" borderId="24" xfId="0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0" fillId="2" borderId="35" xfId="0" applyNumberFormat="1" applyFill="1" applyBorder="1" applyAlignment="1">
      <alignment horizontal="center" vertical="center"/>
    </xf>
    <xf numFmtId="4" fontId="2" fillId="2" borderId="19" xfId="0" applyNumberFormat="1" applyFont="1" applyFill="1" applyBorder="1" applyAlignment="1">
      <alignment horizontal="center" vertical="center"/>
    </xf>
    <xf numFmtId="4" fontId="2" fillId="2" borderId="3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0" fillId="2" borderId="2" xfId="0" applyFill="1" applyBorder="1"/>
    <xf numFmtId="0" fontId="0" fillId="2" borderId="5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4" fontId="0" fillId="2" borderId="0" xfId="0" applyNumberFormat="1" applyFill="1"/>
    <xf numFmtId="0" fontId="0" fillId="2" borderId="2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4" fontId="12" fillId="2" borderId="65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11" fillId="2" borderId="6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/>
    <xf numFmtId="164" fontId="2" fillId="2" borderId="3" xfId="0" applyNumberFormat="1" applyFont="1" applyFill="1" applyBorder="1" applyAlignment="1">
      <alignment horizontal="center"/>
    </xf>
    <xf numFmtId="166" fontId="4" fillId="2" borderId="2" xfId="0" applyNumberFormat="1" applyFont="1" applyFill="1" applyBorder="1"/>
    <xf numFmtId="164" fontId="4" fillId="2" borderId="3" xfId="0" applyNumberFormat="1" applyFont="1" applyFill="1" applyBorder="1" applyAlignment="1">
      <alignment horizontal="center"/>
    </xf>
    <xf numFmtId="0" fontId="6" fillId="2" borderId="2" xfId="0" applyFont="1" applyFill="1" applyBorder="1"/>
    <xf numFmtId="4" fontId="4" fillId="2" borderId="0" xfId="0" applyNumberFormat="1" applyFont="1" applyFill="1" applyAlignment="1">
      <alignment horizontal="center"/>
    </xf>
    <xf numFmtId="0" fontId="4" fillId="2" borderId="10" xfId="0" applyFont="1" applyFill="1" applyBorder="1"/>
    <xf numFmtId="0" fontId="4" fillId="2" borderId="8" xfId="0" applyFont="1" applyFill="1" applyBorder="1"/>
    <xf numFmtId="0" fontId="4" fillId="2" borderId="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164" fontId="4" fillId="2" borderId="10" xfId="0" applyNumberFormat="1" applyFont="1" applyFill="1" applyBorder="1" applyAlignment="1">
      <alignment horizontal="center"/>
    </xf>
    <xf numFmtId="0" fontId="2" fillId="2" borderId="10" xfId="0" applyFont="1" applyFill="1" applyBorder="1"/>
    <xf numFmtId="0" fontId="2" fillId="2" borderId="8" xfId="0" applyFont="1" applyFill="1" applyBorder="1"/>
    <xf numFmtId="0" fontId="0" fillId="2" borderId="5" xfId="0" applyFill="1" applyBorder="1"/>
    <xf numFmtId="164" fontId="2" fillId="2" borderId="14" xfId="0" applyNumberFormat="1" applyFont="1" applyFill="1" applyBorder="1"/>
    <xf numFmtId="0" fontId="6" fillId="2" borderId="8" xfId="0" applyFont="1" applyFill="1" applyBorder="1" applyAlignment="1">
      <alignment horizontal="center"/>
    </xf>
    <xf numFmtId="4" fontId="4" fillId="2" borderId="67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4" fontId="11" fillId="2" borderId="14" xfId="0" applyNumberFormat="1" applyFont="1" applyFill="1" applyBorder="1" applyAlignment="1">
      <alignment horizontal="center"/>
    </xf>
    <xf numFmtId="164" fontId="4" fillId="2" borderId="14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2" fillId="3" borderId="14" xfId="0" applyNumberFormat="1" applyFont="1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2" fillId="3" borderId="9" xfId="0" applyFont="1" applyFill="1" applyBorder="1"/>
    <xf numFmtId="0" fontId="2" fillId="3" borderId="9" xfId="0" applyFont="1" applyFill="1" applyBorder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4" fillId="3" borderId="9" xfId="0" applyFont="1" applyFill="1" applyBorder="1"/>
    <xf numFmtId="0" fontId="0" fillId="3" borderId="9" xfId="0" applyFill="1" applyBorder="1"/>
    <xf numFmtId="0" fontId="0" fillId="3" borderId="0" xfId="0" applyFill="1"/>
    <xf numFmtId="0" fontId="4" fillId="3" borderId="9" xfId="0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0" fontId="0" fillId="2" borderId="7" xfId="0" applyFill="1" applyBorder="1"/>
    <xf numFmtId="0" fontId="4" fillId="2" borderId="7" xfId="0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3" xfId="0" applyFont="1" applyFill="1" applyBorder="1" applyAlignment="1">
      <alignment horizontal="center"/>
    </xf>
    <xf numFmtId="167" fontId="6" fillId="2" borderId="0" xfId="0" applyNumberFormat="1" applyFont="1" applyFill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right"/>
    </xf>
    <xf numFmtId="0" fontId="9" fillId="2" borderId="31" xfId="0" applyFont="1" applyFill="1" applyBorder="1" applyAlignment="1">
      <alignment horizontal="center" vertical="center" wrapText="1"/>
    </xf>
    <xf numFmtId="4" fontId="0" fillId="2" borderId="20" xfId="0" applyNumberFormat="1" applyFill="1" applyBorder="1" applyAlignment="1">
      <alignment horizontal="center" vertical="center"/>
    </xf>
    <xf numFmtId="4" fontId="0" fillId="3" borderId="43" xfId="0" applyNumberFormat="1" applyFill="1" applyBorder="1" applyAlignment="1">
      <alignment horizontal="center" vertical="center" wrapText="1"/>
    </xf>
    <xf numFmtId="4" fontId="0" fillId="3" borderId="44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/>
    </xf>
    <xf numFmtId="4" fontId="2" fillId="2" borderId="29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2" fillId="4" borderId="65" xfId="0" applyFon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/>
    </xf>
    <xf numFmtId="164" fontId="0" fillId="2" borderId="64" xfId="0" applyNumberFormat="1" applyFill="1" applyBorder="1" applyAlignment="1">
      <alignment horizontal="center"/>
    </xf>
    <xf numFmtId="164" fontId="2" fillId="2" borderId="64" xfId="0" applyNumberFormat="1" applyFont="1" applyFill="1" applyBorder="1" applyAlignment="1">
      <alignment horizontal="center"/>
    </xf>
    <xf numFmtId="164" fontId="0" fillId="4" borderId="0" xfId="0" applyNumberFormat="1" applyFill="1"/>
    <xf numFmtId="0" fontId="0" fillId="2" borderId="0" xfId="0" applyFill="1" applyAlignment="1">
      <alignment vertical="center"/>
    </xf>
    <xf numFmtId="166" fontId="0" fillId="3" borderId="0" xfId="0" applyNumberFormat="1" applyFill="1"/>
    <xf numFmtId="166" fontId="0" fillId="2" borderId="0" xfId="0" applyNumberFormat="1" applyFill="1"/>
    <xf numFmtId="164" fontId="2" fillId="2" borderId="15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/>
    </xf>
    <xf numFmtId="164" fontId="4" fillId="2" borderId="10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164" fontId="13" fillId="4" borderId="1" xfId="0" applyNumberFormat="1" applyFont="1" applyFill="1" applyBorder="1" applyAlignment="1">
      <alignment horizontal="center"/>
    </xf>
    <xf numFmtId="164" fontId="13" fillId="2" borderId="3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2" fillId="2" borderId="10" xfId="0" applyNumberFormat="1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/>
    </xf>
    <xf numFmtId="164" fontId="4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164" fontId="2" fillId="2" borderId="11" xfId="0" applyNumberFormat="1" applyFont="1" applyFill="1" applyBorder="1" applyAlignment="1">
      <alignment horizontal="center"/>
    </xf>
    <xf numFmtId="0" fontId="2" fillId="2" borderId="22" xfId="0" applyFont="1" applyFill="1" applyBorder="1" applyAlignment="1">
      <alignment horizontal="left"/>
    </xf>
    <xf numFmtId="4" fontId="0" fillId="2" borderId="53" xfId="0" applyNumberFormat="1" applyFill="1" applyBorder="1" applyAlignment="1">
      <alignment horizontal="center"/>
    </xf>
    <xf numFmtId="4" fontId="0" fillId="2" borderId="47" xfId="0" applyNumberFormat="1" applyFill="1" applyBorder="1" applyAlignment="1">
      <alignment horizontal="center" vertical="center"/>
    </xf>
    <xf numFmtId="4" fontId="0" fillId="2" borderId="48" xfId="0" applyNumberFormat="1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/>
    </xf>
    <xf numFmtId="4" fontId="0" fillId="2" borderId="49" xfId="0" applyNumberFormat="1" applyFill="1" applyBorder="1" applyAlignment="1">
      <alignment horizontal="center" vertical="center"/>
    </xf>
    <xf numFmtId="4" fontId="0" fillId="2" borderId="50" xfId="0" applyNumberFormat="1" applyFill="1" applyBorder="1" applyAlignment="1">
      <alignment horizontal="center" vertical="center"/>
    </xf>
    <xf numFmtId="0" fontId="0" fillId="2" borderId="54" xfId="0" applyFill="1" applyBorder="1" applyAlignment="1">
      <alignment horizontal="left"/>
    </xf>
    <xf numFmtId="0" fontId="0" fillId="2" borderId="55" xfId="0" applyFill="1" applyBorder="1" applyAlignment="1">
      <alignment horizontal="left"/>
    </xf>
    <xf numFmtId="0" fontId="0" fillId="2" borderId="56" xfId="0" applyFill="1" applyBorder="1" applyAlignment="1">
      <alignment horizontal="left"/>
    </xf>
    <xf numFmtId="4" fontId="0" fillId="2" borderId="57" xfId="0" applyNumberFormat="1" applyFill="1" applyBorder="1" applyAlignment="1">
      <alignment horizontal="center"/>
    </xf>
    <xf numFmtId="4" fontId="0" fillId="2" borderId="51" xfId="0" applyNumberFormat="1" applyFill="1" applyBorder="1" applyAlignment="1">
      <alignment horizontal="center" vertical="center"/>
    </xf>
    <xf numFmtId="4" fontId="0" fillId="2" borderId="52" xfId="0" applyNumberFormat="1" applyFill="1" applyBorder="1" applyAlignment="1">
      <alignment horizontal="center" vertical="center"/>
    </xf>
    <xf numFmtId="4" fontId="2" fillId="2" borderId="25" xfId="0" applyNumberFormat="1" applyFont="1" applyFill="1" applyBorder="1" applyAlignment="1">
      <alignment horizontal="center"/>
    </xf>
    <xf numFmtId="4" fontId="2" fillId="2" borderId="40" xfId="0" applyNumberFormat="1" applyFont="1" applyFill="1" applyBorder="1" applyAlignment="1">
      <alignment horizontal="center" vertical="center"/>
    </xf>
    <xf numFmtId="4" fontId="2" fillId="2" borderId="41" xfId="0" applyNumberFormat="1" applyFont="1" applyFill="1" applyBorder="1" applyAlignment="1">
      <alignment horizontal="center" vertical="center"/>
    </xf>
    <xf numFmtId="0" fontId="0" fillId="2" borderId="17" xfId="0" applyFill="1" applyBorder="1"/>
    <xf numFmtId="0" fontId="0" fillId="2" borderId="18" xfId="0" applyFill="1" applyBorder="1"/>
    <xf numFmtId="0" fontId="0" fillId="2" borderId="10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164" fontId="0" fillId="2" borderId="10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5" xfId="0" applyNumberForma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6" fontId="6" fillId="2" borderId="0" xfId="0" applyNumberFormat="1" applyFont="1" applyFill="1"/>
    <xf numFmtId="164" fontId="2" fillId="2" borderId="5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6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6" fontId="4" fillId="2" borderId="0" xfId="0" applyNumberFormat="1" applyFont="1" applyFill="1"/>
    <xf numFmtId="0" fontId="2" fillId="2" borderId="7" xfId="0" applyFont="1" applyFill="1" applyBorder="1" applyAlignment="1">
      <alignment horizontal="left" wrapText="1"/>
    </xf>
    <xf numFmtId="164" fontId="2" fillId="2" borderId="6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0" fillId="2" borderId="0" xfId="0" applyFill="1" applyAlignment="1">
      <alignment wrapText="1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/>
    </xf>
    <xf numFmtId="0" fontId="5" fillId="2" borderId="62" xfId="0" applyFont="1" applyFill="1" applyBorder="1" applyAlignment="1">
      <alignment horizontal="center"/>
    </xf>
    <xf numFmtId="0" fontId="0" fillId="2" borderId="0" xfId="0" applyFill="1"/>
    <xf numFmtId="0" fontId="5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0" fillId="2" borderId="0" xfId="0" applyFill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0" fillId="2" borderId="24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2" fillId="2" borderId="30" xfId="0" applyFont="1" applyFill="1" applyBorder="1" applyAlignment="1">
      <alignment horizontal="left"/>
    </xf>
    <xf numFmtId="0" fontId="2" fillId="2" borderId="29" xfId="0" applyFont="1" applyFill="1" applyBorder="1" applyAlignment="1">
      <alignment horizontal="left"/>
    </xf>
    <xf numFmtId="0" fontId="9" fillId="7" borderId="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0" fillId="2" borderId="42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5" fillId="7" borderId="9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left" vertical="center" wrapText="1"/>
    </xf>
    <xf numFmtId="0" fontId="2" fillId="2" borderId="60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2" fillId="2" borderId="58" xfId="0" applyFont="1" applyFill="1" applyBorder="1" applyAlignment="1">
      <alignment horizontal="left"/>
    </xf>
    <xf numFmtId="0" fontId="2" fillId="2" borderId="59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 wrapText="1"/>
    </xf>
    <xf numFmtId="0" fontId="0" fillId="2" borderId="45" xfId="0" applyFill="1" applyBorder="1" applyAlignment="1">
      <alignment horizontal="left"/>
    </xf>
    <xf numFmtId="0" fontId="0" fillId="2" borderId="4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0" fillId="2" borderId="1" xfId="0" applyFill="1" applyBorder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4" borderId="9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</cellXfs>
  <cellStyles count="2">
    <cellStyle name="Normalno" xfId="0" builtinId="0" customBuiltin="1"/>
    <cellStyle name="Normal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69"/>
  <sheetViews>
    <sheetView tabSelected="1" zoomScaleNormal="100" workbookViewId="0">
      <selection activeCell="J180" sqref="J180"/>
    </sheetView>
  </sheetViews>
  <sheetFormatPr defaultColWidth="8.7109375" defaultRowHeight="12.75" x14ac:dyDescent="0.2"/>
  <cols>
    <col min="1" max="3" width="8.7109375" style="18" customWidth="1"/>
    <col min="4" max="4" width="40.140625" style="18" customWidth="1"/>
    <col min="5" max="5" width="17.5703125" style="18" customWidth="1"/>
    <col min="6" max="6" width="19.42578125" style="5" customWidth="1"/>
    <col min="7" max="7" width="18.5703125" style="5" customWidth="1"/>
    <col min="8" max="8" width="15.28515625" style="19" customWidth="1"/>
    <col min="9" max="9" width="16.42578125" style="19" customWidth="1"/>
    <col min="10" max="10" width="16.140625" style="18" customWidth="1"/>
    <col min="11" max="11" width="8.7109375" style="18" customWidth="1"/>
    <col min="12" max="12" width="15.85546875" style="18" customWidth="1"/>
    <col min="13" max="13" width="8.7109375" style="18" customWidth="1"/>
    <col min="14" max="16384" width="8.7109375" style="18"/>
  </cols>
  <sheetData>
    <row r="1" spans="1:10" x14ac:dyDescent="0.2">
      <c r="F1" s="18"/>
      <c r="G1" s="18"/>
    </row>
    <row r="2" spans="1:10" x14ac:dyDescent="0.2">
      <c r="F2" s="18"/>
      <c r="G2" s="18"/>
    </row>
    <row r="3" spans="1:10" x14ac:dyDescent="0.2">
      <c r="A3" s="18" t="s">
        <v>0</v>
      </c>
      <c r="F3" s="18"/>
      <c r="G3" s="18"/>
    </row>
    <row r="4" spans="1:10" x14ac:dyDescent="0.2">
      <c r="A4" s="18" t="s">
        <v>228</v>
      </c>
      <c r="F4" s="18"/>
      <c r="G4" s="18"/>
    </row>
    <row r="5" spans="1:10" ht="14.25" x14ac:dyDescent="0.2">
      <c r="A5" s="20"/>
      <c r="B5" s="20"/>
      <c r="C5" s="20"/>
      <c r="D5" s="20"/>
      <c r="E5" s="20"/>
      <c r="F5" s="21"/>
      <c r="G5" s="20"/>
    </row>
    <row r="6" spans="1:10" ht="24.75" customHeight="1" x14ac:dyDescent="0.2">
      <c r="A6" s="302" t="s">
        <v>163</v>
      </c>
      <c r="B6" s="302"/>
      <c r="C6" s="302"/>
      <c r="D6" s="302"/>
      <c r="E6" s="302"/>
      <c r="F6" s="303"/>
      <c r="G6" s="303"/>
      <c r="H6" s="22"/>
      <c r="I6" s="22"/>
    </row>
    <row r="7" spans="1:10" ht="20.100000000000001" customHeight="1" x14ac:dyDescent="0.2">
      <c r="A7" s="311"/>
      <c r="B7" s="311"/>
      <c r="C7" s="311"/>
      <c r="D7" s="311"/>
      <c r="E7" s="311"/>
      <c r="F7" s="19"/>
      <c r="G7" s="19"/>
    </row>
    <row r="8" spans="1:10" ht="12.75" customHeight="1" x14ac:dyDescent="0.2">
      <c r="A8" s="312" t="s">
        <v>1</v>
      </c>
      <c r="B8" s="312"/>
      <c r="C8" s="312"/>
      <c r="D8" s="312"/>
      <c r="E8" s="313" t="s">
        <v>2</v>
      </c>
      <c r="F8" s="308" t="s">
        <v>3</v>
      </c>
      <c r="G8" s="308" t="s">
        <v>4</v>
      </c>
      <c r="H8" s="24"/>
    </row>
    <row r="9" spans="1:10" x14ac:dyDescent="0.2">
      <c r="A9" s="312"/>
      <c r="B9" s="312"/>
      <c r="C9" s="312"/>
      <c r="D9" s="312"/>
      <c r="E9" s="313"/>
      <c r="F9" s="308"/>
      <c r="G9" s="308"/>
      <c r="H9" s="25"/>
    </row>
    <row r="10" spans="1:10" ht="21.75" customHeight="1" x14ac:dyDescent="0.2">
      <c r="A10" s="314" t="s">
        <v>5</v>
      </c>
      <c r="B10" s="314"/>
      <c r="C10" s="314"/>
      <c r="D10" s="314"/>
      <c r="E10" s="7">
        <v>130000</v>
      </c>
      <c r="F10" s="26">
        <v>-125000</v>
      </c>
      <c r="G10" s="27">
        <v>5000</v>
      </c>
      <c r="H10" s="25"/>
      <c r="I10" s="28"/>
      <c r="J10" s="29"/>
    </row>
    <row r="11" spans="1:10" ht="13.5" customHeight="1" x14ac:dyDescent="0.2">
      <c r="A11" s="30" t="s">
        <v>6</v>
      </c>
      <c r="B11" s="9"/>
      <c r="C11" s="9"/>
      <c r="D11" s="9"/>
      <c r="E11" s="31">
        <v>130000</v>
      </c>
      <c r="F11" s="32">
        <v>-125000</v>
      </c>
      <c r="G11" s="33">
        <v>5000</v>
      </c>
      <c r="H11" s="25"/>
      <c r="I11" s="34"/>
    </row>
    <row r="12" spans="1:10" ht="23.25" customHeight="1" x14ac:dyDescent="0.2">
      <c r="A12" s="314" t="s">
        <v>7</v>
      </c>
      <c r="B12" s="314"/>
      <c r="C12" s="314"/>
      <c r="D12" s="314"/>
      <c r="E12" s="7">
        <v>80000</v>
      </c>
      <c r="F12" s="26">
        <v>70000</v>
      </c>
      <c r="G12" s="27">
        <v>150000</v>
      </c>
      <c r="H12" s="35"/>
      <c r="I12" s="36"/>
    </row>
    <row r="13" spans="1:10" ht="14.25" customHeight="1" x14ac:dyDescent="0.2">
      <c r="A13" s="30" t="s">
        <v>8</v>
      </c>
      <c r="B13" s="9"/>
      <c r="C13" s="9"/>
      <c r="D13" s="9"/>
      <c r="E13" s="31">
        <v>80000</v>
      </c>
      <c r="F13" s="32">
        <v>70000</v>
      </c>
      <c r="G13" s="33">
        <v>150000</v>
      </c>
      <c r="H13" s="25"/>
      <c r="I13" s="37"/>
    </row>
    <row r="14" spans="1:10" ht="20.100000000000001" customHeight="1" x14ac:dyDescent="0.2">
      <c r="A14" s="314" t="s">
        <v>9</v>
      </c>
      <c r="B14" s="314"/>
      <c r="C14" s="314"/>
      <c r="D14" s="314"/>
      <c r="E14" s="7">
        <v>50000</v>
      </c>
      <c r="F14" s="26">
        <v>-10000</v>
      </c>
      <c r="G14" s="27">
        <v>40000</v>
      </c>
      <c r="H14" s="35"/>
      <c r="I14" s="38"/>
    </row>
    <row r="15" spans="1:10" ht="12.75" customHeight="1" x14ac:dyDescent="0.2">
      <c r="A15" s="30" t="s">
        <v>10</v>
      </c>
      <c r="B15" s="9"/>
      <c r="C15" s="9"/>
      <c r="D15" s="9"/>
      <c r="E15" s="31">
        <v>50000</v>
      </c>
      <c r="F15" s="32">
        <f>G15-E15</f>
        <v>-10000</v>
      </c>
      <c r="G15" s="33">
        <v>40000</v>
      </c>
      <c r="H15" s="25"/>
      <c r="I15" s="37"/>
    </row>
    <row r="16" spans="1:10" ht="21.75" customHeight="1" x14ac:dyDescent="0.2">
      <c r="A16" s="314" t="s">
        <v>11</v>
      </c>
      <c r="B16" s="314"/>
      <c r="C16" s="314"/>
      <c r="D16" s="314"/>
      <c r="E16" s="7">
        <v>130000</v>
      </c>
      <c r="F16" s="26">
        <v>0</v>
      </c>
      <c r="G16" s="27">
        <v>130000</v>
      </c>
      <c r="H16" s="35"/>
      <c r="I16" s="39"/>
    </row>
    <row r="17" spans="1:9" ht="12" customHeight="1" x14ac:dyDescent="0.2">
      <c r="A17" s="30" t="s">
        <v>12</v>
      </c>
      <c r="B17" s="9"/>
      <c r="C17" s="9"/>
      <c r="D17" s="9"/>
      <c r="E17" s="31">
        <v>26000</v>
      </c>
      <c r="F17" s="32">
        <v>0</v>
      </c>
      <c r="G17" s="33">
        <v>26000</v>
      </c>
      <c r="H17" s="25"/>
      <c r="I17" s="37"/>
    </row>
    <row r="18" spans="1:9" ht="12" customHeight="1" x14ac:dyDescent="0.2">
      <c r="A18" s="30" t="s">
        <v>13</v>
      </c>
      <c r="B18" s="9"/>
      <c r="C18" s="9"/>
      <c r="D18" s="9"/>
      <c r="E18" s="31">
        <v>104000</v>
      </c>
      <c r="F18" s="32">
        <f>G18-E18</f>
        <v>0</v>
      </c>
      <c r="G18" s="33">
        <v>104000</v>
      </c>
      <c r="H18" s="25"/>
      <c r="I18" s="37"/>
    </row>
    <row r="19" spans="1:9" ht="21.75" customHeight="1" x14ac:dyDescent="0.2">
      <c r="A19" s="314" t="s">
        <v>14</v>
      </c>
      <c r="B19" s="314"/>
      <c r="C19" s="314"/>
      <c r="D19" s="314"/>
      <c r="E19" s="7">
        <v>100000</v>
      </c>
      <c r="F19" s="26">
        <v>60000</v>
      </c>
      <c r="G19" s="27">
        <v>160000</v>
      </c>
      <c r="H19" s="35"/>
      <c r="I19" s="36"/>
    </row>
    <row r="20" spans="1:9" x14ac:dyDescent="0.2">
      <c r="A20" s="30" t="s">
        <v>12</v>
      </c>
      <c r="B20" s="9"/>
      <c r="C20" s="9"/>
      <c r="D20" s="9"/>
      <c r="E20" s="31">
        <v>100000</v>
      </c>
      <c r="F20" s="32">
        <f>G20-E20</f>
        <v>60000</v>
      </c>
      <c r="G20" s="33">
        <v>160000</v>
      </c>
      <c r="H20" s="25"/>
      <c r="I20" s="37"/>
    </row>
    <row r="21" spans="1:9" ht="24" customHeight="1" x14ac:dyDescent="0.2">
      <c r="A21" s="314" t="s">
        <v>15</v>
      </c>
      <c r="B21" s="314"/>
      <c r="C21" s="314"/>
      <c r="D21" s="314"/>
      <c r="E21" s="7">
        <v>400000</v>
      </c>
      <c r="F21" s="26">
        <f>G21-E21</f>
        <v>160000</v>
      </c>
      <c r="G21" s="27">
        <v>560000</v>
      </c>
      <c r="H21" s="25"/>
      <c r="I21" s="34"/>
    </row>
    <row r="22" spans="1:9" ht="12" customHeight="1" x14ac:dyDescent="0.2">
      <c r="A22" s="30" t="s">
        <v>16</v>
      </c>
      <c r="B22" s="9"/>
      <c r="C22" s="9"/>
      <c r="D22" s="9"/>
      <c r="E22" s="31">
        <v>400000</v>
      </c>
      <c r="F22" s="31">
        <v>6000</v>
      </c>
      <c r="G22" s="33">
        <v>406000</v>
      </c>
      <c r="H22" s="25"/>
      <c r="I22" s="34"/>
    </row>
    <row r="23" spans="1:9" ht="12" customHeight="1" x14ac:dyDescent="0.2">
      <c r="A23" s="30" t="s">
        <v>167</v>
      </c>
      <c r="B23" s="9"/>
      <c r="C23" s="9"/>
      <c r="D23" s="9"/>
      <c r="E23" s="31">
        <v>0</v>
      </c>
      <c r="F23" s="31">
        <v>154000</v>
      </c>
      <c r="G23" s="33">
        <v>154000</v>
      </c>
      <c r="H23" s="25"/>
      <c r="I23" s="34"/>
    </row>
    <row r="24" spans="1:9" ht="23.45" customHeight="1" x14ac:dyDescent="0.2">
      <c r="A24" s="40" t="s">
        <v>17</v>
      </c>
      <c r="B24" s="41"/>
      <c r="C24" s="41"/>
      <c r="D24" s="42"/>
      <c r="E24" s="43">
        <v>130000</v>
      </c>
      <c r="F24" s="26">
        <v>-6500</v>
      </c>
      <c r="G24" s="44">
        <v>123500</v>
      </c>
      <c r="H24" s="25"/>
      <c r="I24" s="34"/>
    </row>
    <row r="25" spans="1:9" x14ac:dyDescent="0.2">
      <c r="A25" s="45" t="s">
        <v>18</v>
      </c>
      <c r="B25" s="46"/>
      <c r="C25" s="46"/>
      <c r="D25" s="47"/>
      <c r="E25" s="48">
        <v>130000</v>
      </c>
      <c r="F25" s="32">
        <f>G25-E25</f>
        <v>-6500</v>
      </c>
      <c r="G25" s="49">
        <v>123500</v>
      </c>
      <c r="H25" s="25"/>
      <c r="I25" s="34"/>
    </row>
    <row r="26" spans="1:9" ht="29.25" customHeight="1" x14ac:dyDescent="0.2">
      <c r="A26" s="50" t="s">
        <v>19</v>
      </c>
      <c r="B26" s="51"/>
      <c r="C26" s="51"/>
      <c r="D26" s="51"/>
      <c r="E26" s="7">
        <v>265000</v>
      </c>
      <c r="F26" s="26">
        <v>-105000</v>
      </c>
      <c r="G26" s="27">
        <v>160000</v>
      </c>
      <c r="H26" s="25"/>
      <c r="I26" s="34"/>
    </row>
    <row r="27" spans="1:9" ht="10.5" customHeight="1" x14ac:dyDescent="0.2">
      <c r="A27" s="30" t="s">
        <v>18</v>
      </c>
      <c r="B27" s="9"/>
      <c r="C27" s="9"/>
      <c r="D27" s="9"/>
      <c r="E27" s="31">
        <v>135000</v>
      </c>
      <c r="F27" s="32">
        <v>-4000</v>
      </c>
      <c r="G27" s="33">
        <v>131000</v>
      </c>
      <c r="H27" s="25"/>
      <c r="I27" s="34"/>
    </row>
    <row r="28" spans="1:9" ht="10.5" customHeight="1" x14ac:dyDescent="0.2">
      <c r="A28" s="30" t="s">
        <v>20</v>
      </c>
      <c r="B28" s="9"/>
      <c r="C28" s="9"/>
      <c r="D28" s="9"/>
      <c r="E28" s="31">
        <v>130000</v>
      </c>
      <c r="F28" s="32">
        <v>-101000</v>
      </c>
      <c r="G28" s="33">
        <v>29000</v>
      </c>
      <c r="H28" s="25"/>
      <c r="I28" s="34"/>
    </row>
    <row r="29" spans="1:9" ht="27.75" customHeight="1" x14ac:dyDescent="0.2">
      <c r="A29" s="50" t="s">
        <v>21</v>
      </c>
      <c r="B29" s="51"/>
      <c r="C29" s="51"/>
      <c r="D29" s="51"/>
      <c r="E29" s="7">
        <v>1600000</v>
      </c>
      <c r="F29" s="26">
        <f>G29-E29</f>
        <v>-1580000</v>
      </c>
      <c r="G29" s="27">
        <v>20000</v>
      </c>
      <c r="H29" s="25"/>
      <c r="I29" s="34"/>
    </row>
    <row r="30" spans="1:9" ht="12" customHeight="1" x14ac:dyDescent="0.2">
      <c r="A30" s="30" t="s">
        <v>22</v>
      </c>
      <c r="B30" s="9"/>
      <c r="C30" s="9"/>
      <c r="D30" s="9"/>
      <c r="E30" s="31">
        <v>1360000</v>
      </c>
      <c r="F30" s="52">
        <f>G30-E30</f>
        <v>-1360000</v>
      </c>
      <c r="G30" s="33">
        <v>0</v>
      </c>
      <c r="H30" s="25"/>
      <c r="I30" s="34"/>
    </row>
    <row r="31" spans="1:9" ht="11.25" customHeight="1" x14ac:dyDescent="0.2">
      <c r="A31" s="30" t="s">
        <v>10</v>
      </c>
      <c r="B31" s="9"/>
      <c r="C31" s="9"/>
      <c r="E31" s="31">
        <v>240000</v>
      </c>
      <c r="F31" s="52">
        <f>G31-E31</f>
        <v>-220000</v>
      </c>
      <c r="G31" s="33">
        <v>20000</v>
      </c>
      <c r="H31" s="25"/>
      <c r="I31" s="34"/>
    </row>
    <row r="32" spans="1:9" ht="20.25" customHeight="1" x14ac:dyDescent="0.2">
      <c r="A32" s="50" t="s">
        <v>23</v>
      </c>
      <c r="B32" s="51"/>
      <c r="C32" s="51"/>
      <c r="D32" s="51"/>
      <c r="E32" s="7">
        <v>65000</v>
      </c>
      <c r="F32" s="26">
        <f>G32-E32</f>
        <v>55000</v>
      </c>
      <c r="G32" s="27">
        <v>120000</v>
      </c>
      <c r="H32" s="25"/>
      <c r="I32" s="34"/>
    </row>
    <row r="33" spans="1:9" ht="11.25" customHeight="1" x14ac:dyDescent="0.2">
      <c r="A33" s="30" t="s">
        <v>18</v>
      </c>
      <c r="B33" s="9"/>
      <c r="C33" s="9"/>
      <c r="D33" s="9"/>
      <c r="E33" s="31">
        <v>65000</v>
      </c>
      <c r="F33" s="32">
        <v>55000</v>
      </c>
      <c r="G33" s="33">
        <v>120000</v>
      </c>
      <c r="H33" s="25"/>
      <c r="I33" s="34"/>
    </row>
    <row r="34" spans="1:9" ht="22.5" customHeight="1" x14ac:dyDescent="0.2">
      <c r="A34" s="50" t="s">
        <v>201</v>
      </c>
      <c r="B34" s="51"/>
      <c r="C34" s="51"/>
      <c r="D34" s="51"/>
      <c r="E34" s="7">
        <v>412000</v>
      </c>
      <c r="F34" s="26">
        <f>G34-E34</f>
        <v>-402000</v>
      </c>
      <c r="G34" s="27">
        <v>10000</v>
      </c>
      <c r="H34" s="25"/>
      <c r="I34" s="34"/>
    </row>
    <row r="35" spans="1:9" ht="12" customHeight="1" x14ac:dyDescent="0.2">
      <c r="A35" s="50" t="s">
        <v>24</v>
      </c>
      <c r="B35" s="51"/>
      <c r="C35" s="51"/>
      <c r="D35" s="51"/>
      <c r="E35" s="31">
        <v>332000</v>
      </c>
      <c r="F35" s="32">
        <v>-332000</v>
      </c>
      <c r="G35" s="33">
        <v>0</v>
      </c>
      <c r="H35" s="25"/>
      <c r="I35" s="34"/>
    </row>
    <row r="36" spans="1:9" ht="10.5" customHeight="1" x14ac:dyDescent="0.2">
      <c r="A36" s="30" t="s">
        <v>25</v>
      </c>
      <c r="B36" s="9"/>
      <c r="C36" s="9"/>
      <c r="D36" s="9"/>
      <c r="E36" s="31">
        <v>80000</v>
      </c>
      <c r="F36" s="32">
        <v>-70000</v>
      </c>
      <c r="G36" s="33">
        <v>10000</v>
      </c>
      <c r="H36" s="25"/>
    </row>
    <row r="37" spans="1:9" ht="24" customHeight="1" x14ac:dyDescent="0.2">
      <c r="A37" s="50" t="s">
        <v>202</v>
      </c>
      <c r="B37" s="51"/>
      <c r="C37" s="51"/>
      <c r="D37" s="51"/>
      <c r="E37" s="7">
        <v>130000</v>
      </c>
      <c r="F37" s="26">
        <f>G37-E37</f>
        <v>120000</v>
      </c>
      <c r="G37" s="27">
        <v>250000</v>
      </c>
      <c r="H37" s="25"/>
      <c r="I37" s="34"/>
    </row>
    <row r="38" spans="1:9" ht="12" customHeight="1" x14ac:dyDescent="0.2">
      <c r="A38" s="30" t="s">
        <v>26</v>
      </c>
      <c r="B38" s="51"/>
      <c r="C38" s="51"/>
      <c r="D38" s="51"/>
      <c r="E38" s="31">
        <v>0</v>
      </c>
      <c r="F38" s="52">
        <v>94500</v>
      </c>
      <c r="G38" s="33">
        <v>94500</v>
      </c>
      <c r="H38" s="25"/>
      <c r="I38" s="34"/>
    </row>
    <row r="39" spans="1:9" ht="11.25" customHeight="1" x14ac:dyDescent="0.2">
      <c r="A39" s="30" t="s">
        <v>8</v>
      </c>
      <c r="B39" s="9"/>
      <c r="C39" s="9"/>
      <c r="D39" s="9"/>
      <c r="E39" s="31">
        <v>130000</v>
      </c>
      <c r="F39" s="32">
        <v>25500</v>
      </c>
      <c r="G39" s="33">
        <v>155500</v>
      </c>
      <c r="H39" s="25"/>
      <c r="I39" s="34"/>
    </row>
    <row r="40" spans="1:9" ht="20.25" customHeight="1" x14ac:dyDescent="0.2">
      <c r="A40" s="50" t="s">
        <v>203</v>
      </c>
      <c r="B40" s="51"/>
      <c r="C40" s="51"/>
      <c r="D40" s="51"/>
      <c r="E40" s="7">
        <v>40000</v>
      </c>
      <c r="F40" s="26">
        <v>26000</v>
      </c>
      <c r="G40" s="27">
        <v>66000</v>
      </c>
      <c r="H40" s="53"/>
      <c r="I40" s="34"/>
    </row>
    <row r="41" spans="1:9" ht="11.25" customHeight="1" x14ac:dyDescent="0.2">
      <c r="A41" s="30" t="s">
        <v>8</v>
      </c>
      <c r="B41" s="9"/>
      <c r="C41" s="9"/>
      <c r="D41" s="9"/>
      <c r="E41" s="31">
        <v>40000</v>
      </c>
      <c r="F41" s="32">
        <f>G41-E41</f>
        <v>26000</v>
      </c>
      <c r="G41" s="33">
        <v>66000</v>
      </c>
      <c r="H41" s="53"/>
      <c r="I41" s="34"/>
    </row>
    <row r="42" spans="1:9" ht="19.5" customHeight="1" x14ac:dyDescent="0.2">
      <c r="A42" s="50" t="s">
        <v>204</v>
      </c>
      <c r="B42" s="51"/>
      <c r="C42" s="51"/>
      <c r="D42" s="51"/>
      <c r="E42" s="7">
        <v>260000</v>
      </c>
      <c r="F42" s="26">
        <v>-140000</v>
      </c>
      <c r="G42" s="27">
        <v>120000</v>
      </c>
      <c r="H42" s="53"/>
      <c r="I42" s="34"/>
    </row>
    <row r="43" spans="1:9" ht="10.5" customHeight="1" x14ac:dyDescent="0.2">
      <c r="A43" s="30" t="s">
        <v>8</v>
      </c>
      <c r="B43" s="9"/>
      <c r="C43" s="9"/>
      <c r="D43" s="9"/>
      <c r="E43" s="31">
        <v>130000</v>
      </c>
      <c r="F43" s="32">
        <v>-10000</v>
      </c>
      <c r="G43" s="33">
        <v>120000</v>
      </c>
      <c r="H43" s="53"/>
      <c r="I43" s="34"/>
    </row>
    <row r="44" spans="1:9" ht="10.5" customHeight="1" x14ac:dyDescent="0.2">
      <c r="A44" s="30" t="s">
        <v>20</v>
      </c>
      <c r="B44" s="9"/>
      <c r="C44" s="9"/>
      <c r="D44" s="9"/>
      <c r="E44" s="31">
        <v>130000</v>
      </c>
      <c r="F44" s="32">
        <v>-130000</v>
      </c>
      <c r="G44" s="33">
        <v>0</v>
      </c>
      <c r="H44" s="25"/>
      <c r="I44" s="34"/>
    </row>
    <row r="45" spans="1:9" ht="20.25" customHeight="1" x14ac:dyDescent="0.2">
      <c r="A45" s="50" t="s">
        <v>205</v>
      </c>
      <c r="B45" s="51"/>
      <c r="C45" s="51"/>
      <c r="D45" s="51"/>
      <c r="E45" s="7">
        <v>20000</v>
      </c>
      <c r="F45" s="26">
        <v>45000</v>
      </c>
      <c r="G45" s="27">
        <v>65000</v>
      </c>
      <c r="H45" s="53"/>
      <c r="I45" s="34"/>
    </row>
    <row r="46" spans="1:9" ht="13.5" customHeight="1" x14ac:dyDescent="0.2">
      <c r="A46" s="54" t="s">
        <v>12</v>
      </c>
      <c r="B46" s="55"/>
      <c r="C46" s="55"/>
      <c r="D46" s="55"/>
      <c r="E46" s="31">
        <v>20000</v>
      </c>
      <c r="F46" s="32">
        <v>45000</v>
      </c>
      <c r="G46" s="33">
        <v>65000</v>
      </c>
      <c r="H46" s="53"/>
      <c r="I46" s="34"/>
    </row>
    <row r="47" spans="1:9" ht="20.25" customHeight="1" x14ac:dyDescent="0.2">
      <c r="A47" s="50" t="s">
        <v>206</v>
      </c>
      <c r="B47" s="51"/>
      <c r="C47" s="51"/>
      <c r="D47" s="56"/>
      <c r="E47" s="7">
        <v>20000</v>
      </c>
      <c r="F47" s="26">
        <v>-5000</v>
      </c>
      <c r="G47" s="27">
        <v>15000</v>
      </c>
      <c r="H47" s="25"/>
      <c r="I47" s="34"/>
    </row>
    <row r="48" spans="1:9" ht="15.75" customHeight="1" x14ac:dyDescent="0.2">
      <c r="A48" s="30" t="s">
        <v>27</v>
      </c>
      <c r="B48" s="9"/>
      <c r="C48" s="9"/>
      <c r="D48" s="10"/>
      <c r="E48" s="31">
        <v>20000</v>
      </c>
      <c r="F48" s="32">
        <v>-5000</v>
      </c>
      <c r="G48" s="33">
        <v>15000</v>
      </c>
      <c r="H48" s="25"/>
      <c r="I48" s="34"/>
    </row>
    <row r="49" spans="1:12" ht="25.5" customHeight="1" x14ac:dyDescent="0.2">
      <c r="A49" s="50" t="s">
        <v>28</v>
      </c>
      <c r="B49" s="57"/>
      <c r="C49" s="57"/>
      <c r="D49" s="51"/>
      <c r="E49" s="7">
        <f>SUM(E10,E12,E14,E16,E19,E21,E26,E29,E32,E34,E37,E40,E42,E45,E47,E24)</f>
        <v>3832000</v>
      </c>
      <c r="F49" s="26">
        <f>G49-E49</f>
        <v>-1837500</v>
      </c>
      <c r="G49" s="27">
        <f>SUM(G10,G12,G14,G16,G19,G21,G26,G29,G32,G34,G37,G40,G42,G45,G47,G24)</f>
        <v>1994500</v>
      </c>
      <c r="H49" s="25"/>
      <c r="I49" s="34"/>
    </row>
    <row r="50" spans="1:12" ht="23.25" customHeight="1" x14ac:dyDescent="0.2">
      <c r="A50" s="51"/>
      <c r="B50" s="58"/>
      <c r="C50" s="58"/>
      <c r="D50" s="58"/>
      <c r="E50" s="58"/>
      <c r="F50" s="59"/>
      <c r="G50" s="60"/>
      <c r="H50" s="25"/>
      <c r="I50" s="34"/>
      <c r="J50" s="61"/>
    </row>
    <row r="51" spans="1:12" ht="32.25" customHeight="1" x14ac:dyDescent="0.2">
      <c r="A51" s="62" t="s">
        <v>29</v>
      </c>
      <c r="B51" s="15"/>
      <c r="C51" s="15"/>
      <c r="D51" s="15"/>
      <c r="E51" s="63" t="s">
        <v>2</v>
      </c>
      <c r="F51" s="64" t="s">
        <v>30</v>
      </c>
      <c r="G51" s="64" t="s">
        <v>31</v>
      </c>
      <c r="H51" s="25"/>
      <c r="I51" s="34"/>
    </row>
    <row r="52" spans="1:12" ht="21" customHeight="1" x14ac:dyDescent="0.2">
      <c r="A52" s="15" t="s">
        <v>32</v>
      </c>
      <c r="B52" s="9"/>
      <c r="C52" s="9"/>
      <c r="D52" s="9"/>
      <c r="E52" s="7">
        <v>500000</v>
      </c>
      <c r="F52" s="26">
        <v>-270000</v>
      </c>
      <c r="G52" s="27">
        <v>230000</v>
      </c>
      <c r="H52" s="25"/>
      <c r="I52" s="34"/>
    </row>
    <row r="53" spans="1:12" ht="11.25" customHeight="1" x14ac:dyDescent="0.2">
      <c r="A53" s="30" t="s">
        <v>6</v>
      </c>
      <c r="B53" s="9"/>
      <c r="C53" s="9"/>
      <c r="D53" s="9"/>
      <c r="E53" s="31">
        <v>250000</v>
      </c>
      <c r="F53" s="32">
        <v>-20000</v>
      </c>
      <c r="G53" s="33">
        <v>230000</v>
      </c>
      <c r="H53" s="25"/>
      <c r="I53" s="34"/>
    </row>
    <row r="54" spans="1:12" ht="11.25" customHeight="1" x14ac:dyDescent="0.2">
      <c r="A54" s="30" t="s">
        <v>33</v>
      </c>
      <c r="B54" s="9"/>
      <c r="C54" s="9"/>
      <c r="D54" s="9"/>
      <c r="E54" s="31">
        <v>250000</v>
      </c>
      <c r="F54" s="32">
        <v>-250000</v>
      </c>
      <c r="G54" s="33">
        <v>0</v>
      </c>
      <c r="H54" s="25"/>
      <c r="I54" s="34"/>
    </row>
    <row r="55" spans="1:12" ht="25.5" customHeight="1" x14ac:dyDescent="0.2">
      <c r="A55" s="50" t="s">
        <v>28</v>
      </c>
      <c r="B55" s="51"/>
      <c r="C55" s="51"/>
      <c r="D55" s="51"/>
      <c r="E55" s="7">
        <f>SUM(E52)</f>
        <v>500000</v>
      </c>
      <c r="F55" s="26">
        <f>G55-E55</f>
        <v>-270000</v>
      </c>
      <c r="G55" s="27">
        <f>SUM(G52)</f>
        <v>230000</v>
      </c>
      <c r="H55" s="25"/>
      <c r="I55" s="34"/>
    </row>
    <row r="56" spans="1:12" ht="13.5" customHeight="1" x14ac:dyDescent="0.2">
      <c r="A56" s="57"/>
      <c r="E56" s="65"/>
      <c r="F56" s="59"/>
      <c r="G56" s="59"/>
      <c r="H56" s="25"/>
      <c r="I56" s="34"/>
    </row>
    <row r="57" spans="1:12" ht="21.75" customHeight="1" x14ac:dyDescent="0.2">
      <c r="B57" s="66"/>
      <c r="C57" s="66"/>
      <c r="D57" s="67"/>
      <c r="E57" s="68"/>
      <c r="F57" s="69"/>
      <c r="G57" s="70"/>
      <c r="H57" s="25"/>
      <c r="I57" s="34"/>
    </row>
    <row r="58" spans="1:12" ht="30" customHeight="1" x14ac:dyDescent="0.2">
      <c r="A58" s="71" t="s">
        <v>34</v>
      </c>
      <c r="B58" s="15"/>
      <c r="C58" s="15"/>
      <c r="D58" s="72"/>
      <c r="E58" s="63" t="s">
        <v>2</v>
      </c>
      <c r="F58" s="64" t="s">
        <v>30</v>
      </c>
      <c r="G58" s="64" t="s">
        <v>31</v>
      </c>
      <c r="H58" s="25"/>
      <c r="I58" s="34"/>
    </row>
    <row r="59" spans="1:12" ht="22.5" customHeight="1" x14ac:dyDescent="0.2">
      <c r="A59" s="15" t="s">
        <v>207</v>
      </c>
      <c r="B59" s="9"/>
      <c r="C59" s="9"/>
      <c r="D59" s="9"/>
      <c r="E59" s="7">
        <v>40000</v>
      </c>
      <c r="F59" s="26">
        <f t="shared" ref="F59:F63" si="0">G59-E59</f>
        <v>-20000</v>
      </c>
      <c r="G59" s="27">
        <v>20000</v>
      </c>
      <c r="H59" s="25"/>
      <c r="I59" s="34"/>
    </row>
    <row r="60" spans="1:12" ht="12.75" customHeight="1" x14ac:dyDescent="0.2">
      <c r="A60" s="30" t="s">
        <v>18</v>
      </c>
      <c r="B60" s="51"/>
      <c r="C60" s="51"/>
      <c r="D60" s="51"/>
      <c r="E60" s="31">
        <v>40000</v>
      </c>
      <c r="F60" s="32">
        <f t="shared" si="0"/>
        <v>-20000</v>
      </c>
      <c r="G60" s="33">
        <v>20000</v>
      </c>
      <c r="H60" s="25"/>
      <c r="I60" s="34"/>
    </row>
    <row r="61" spans="1:12" ht="24" customHeight="1" x14ac:dyDescent="0.2">
      <c r="A61" s="50" t="s">
        <v>208</v>
      </c>
      <c r="B61" s="9"/>
      <c r="C61" s="9"/>
      <c r="D61" s="9"/>
      <c r="E61" s="7">
        <v>20000</v>
      </c>
      <c r="F61" s="26">
        <f t="shared" si="0"/>
        <v>0</v>
      </c>
      <c r="G61" s="27">
        <v>20000</v>
      </c>
      <c r="H61" s="25"/>
      <c r="I61" s="34"/>
    </row>
    <row r="62" spans="1:12" ht="15.75" customHeight="1" x14ac:dyDescent="0.2">
      <c r="A62" s="30" t="s">
        <v>35</v>
      </c>
      <c r="B62" s="9"/>
      <c r="C62" s="9"/>
      <c r="D62" s="9"/>
      <c r="E62" s="31">
        <v>2500</v>
      </c>
      <c r="F62" s="32">
        <f t="shared" si="0"/>
        <v>0</v>
      </c>
      <c r="G62" s="33">
        <v>2500</v>
      </c>
      <c r="H62" s="25"/>
      <c r="I62" s="34"/>
    </row>
    <row r="63" spans="1:12" ht="11.25" customHeight="1" x14ac:dyDescent="0.2">
      <c r="A63" s="30" t="s">
        <v>12</v>
      </c>
      <c r="B63" s="51"/>
      <c r="C63" s="51"/>
      <c r="D63" s="51"/>
      <c r="E63" s="31">
        <v>17500</v>
      </c>
      <c r="F63" s="32">
        <f t="shared" si="0"/>
        <v>0</v>
      </c>
      <c r="G63" s="33">
        <v>17500</v>
      </c>
      <c r="H63" s="25"/>
      <c r="I63" s="34"/>
    </row>
    <row r="64" spans="1:12" ht="22.5" customHeight="1" x14ac:dyDescent="0.2">
      <c r="A64" s="15" t="s">
        <v>209</v>
      </c>
      <c r="B64" s="9"/>
      <c r="C64" s="9"/>
      <c r="D64" s="9"/>
      <c r="E64" s="7">
        <v>250000</v>
      </c>
      <c r="F64" s="26">
        <v>-12500</v>
      </c>
      <c r="G64" s="27">
        <v>237500</v>
      </c>
      <c r="H64" s="25"/>
      <c r="I64" s="34"/>
      <c r="J64" s="34"/>
      <c r="K64" s="73"/>
      <c r="L64" s="73"/>
    </row>
    <row r="65" spans="1:9" ht="12" customHeight="1" x14ac:dyDescent="0.2">
      <c r="A65" s="30" t="s">
        <v>12</v>
      </c>
      <c r="B65" s="51"/>
      <c r="C65" s="51"/>
      <c r="D65" s="51"/>
      <c r="E65" s="31">
        <v>250000</v>
      </c>
      <c r="F65" s="32">
        <f>G65-E65</f>
        <v>-12500</v>
      </c>
      <c r="G65" s="33">
        <v>237500</v>
      </c>
      <c r="H65" s="25"/>
      <c r="I65" s="34"/>
    </row>
    <row r="66" spans="1:9" ht="20.25" customHeight="1" x14ac:dyDescent="0.2">
      <c r="A66" s="50" t="s">
        <v>210</v>
      </c>
      <c r="B66" s="9"/>
      <c r="C66" s="9"/>
      <c r="D66" s="74"/>
      <c r="E66" s="7">
        <v>400000</v>
      </c>
      <c r="F66" s="26">
        <v>-380000</v>
      </c>
      <c r="G66" s="27">
        <v>20000</v>
      </c>
      <c r="H66" s="25"/>
      <c r="I66" s="34"/>
    </row>
    <row r="67" spans="1:9" ht="12.6" customHeight="1" x14ac:dyDescent="0.2">
      <c r="A67" s="30" t="s">
        <v>38</v>
      </c>
      <c r="B67" s="9"/>
      <c r="C67" s="9"/>
      <c r="D67" s="21"/>
      <c r="E67" s="31">
        <v>0</v>
      </c>
      <c r="F67" s="32">
        <v>20000</v>
      </c>
      <c r="G67" s="33">
        <v>20000</v>
      </c>
      <c r="H67" s="25"/>
      <c r="I67" s="34"/>
    </row>
    <row r="68" spans="1:9" ht="12" customHeight="1" x14ac:dyDescent="0.2">
      <c r="A68" s="30" t="s">
        <v>82</v>
      </c>
      <c r="B68" s="51"/>
      <c r="C68" s="51"/>
      <c r="D68" s="9"/>
      <c r="E68" s="31">
        <v>400000</v>
      </c>
      <c r="F68" s="32">
        <v>-400000</v>
      </c>
      <c r="G68" s="33">
        <v>0</v>
      </c>
      <c r="H68" s="25"/>
      <c r="I68" s="34"/>
    </row>
    <row r="69" spans="1:9" ht="21" customHeight="1" x14ac:dyDescent="0.2">
      <c r="A69" s="50" t="s">
        <v>211</v>
      </c>
      <c r="B69" s="9"/>
      <c r="C69" s="9"/>
      <c r="D69" s="9"/>
      <c r="E69" s="7">
        <v>20000</v>
      </c>
      <c r="F69" s="26">
        <f>G69-E69</f>
        <v>0</v>
      </c>
      <c r="G69" s="27">
        <v>20000</v>
      </c>
      <c r="H69" s="25"/>
      <c r="I69" s="34"/>
    </row>
    <row r="70" spans="1:9" ht="13.5" customHeight="1" x14ac:dyDescent="0.2">
      <c r="A70" s="30" t="s">
        <v>12</v>
      </c>
      <c r="B70" s="15"/>
      <c r="C70" s="15"/>
      <c r="D70" s="50"/>
      <c r="E70" s="31">
        <v>20000</v>
      </c>
      <c r="F70" s="32">
        <f>G70-E70</f>
        <v>0</v>
      </c>
      <c r="G70" s="33">
        <v>20000</v>
      </c>
      <c r="H70" s="25"/>
      <c r="I70" s="34"/>
    </row>
    <row r="71" spans="1:9" ht="20.25" customHeight="1" x14ac:dyDescent="0.2">
      <c r="A71" s="15" t="s">
        <v>212</v>
      </c>
      <c r="B71" s="9"/>
      <c r="C71" s="9"/>
      <c r="D71" s="9"/>
      <c r="E71" s="7">
        <v>25000</v>
      </c>
      <c r="F71" s="26">
        <f>G71-E71</f>
        <v>0</v>
      </c>
      <c r="G71" s="27">
        <v>25000</v>
      </c>
      <c r="H71" s="25"/>
      <c r="I71" s="34"/>
    </row>
    <row r="72" spans="1:9" ht="12" customHeight="1" x14ac:dyDescent="0.2">
      <c r="A72" s="30" t="s">
        <v>12</v>
      </c>
      <c r="B72" s="15"/>
      <c r="C72" s="15"/>
      <c r="D72" s="50"/>
      <c r="E72" s="31">
        <v>25000</v>
      </c>
      <c r="F72" s="32">
        <f>G72-E72</f>
        <v>0</v>
      </c>
      <c r="G72" s="33">
        <v>25000</v>
      </c>
      <c r="H72" s="25"/>
      <c r="I72" s="34"/>
    </row>
    <row r="73" spans="1:9" ht="20.25" customHeight="1" x14ac:dyDescent="0.2">
      <c r="A73" s="15" t="s">
        <v>213</v>
      </c>
      <c r="B73" s="9"/>
      <c r="C73" s="9"/>
      <c r="D73" s="9"/>
      <c r="E73" s="7">
        <v>25000</v>
      </c>
      <c r="F73" s="26">
        <v>-13000</v>
      </c>
      <c r="G73" s="27">
        <v>12000</v>
      </c>
      <c r="H73" s="25"/>
      <c r="I73" s="34"/>
    </row>
    <row r="74" spans="1:9" ht="12.75" customHeight="1" x14ac:dyDescent="0.2">
      <c r="A74" s="30" t="s">
        <v>12</v>
      </c>
      <c r="B74" s="51"/>
      <c r="C74" s="51"/>
      <c r="D74" s="51"/>
      <c r="E74" s="31">
        <v>25000</v>
      </c>
      <c r="F74" s="32">
        <v>-13000</v>
      </c>
      <c r="G74" s="33">
        <v>12000</v>
      </c>
      <c r="H74" s="25"/>
      <c r="I74" s="34"/>
    </row>
    <row r="75" spans="1:9" ht="21.75" customHeight="1" x14ac:dyDescent="0.2">
      <c r="A75" s="50" t="s">
        <v>214</v>
      </c>
      <c r="B75" s="9"/>
      <c r="C75" s="9"/>
      <c r="D75" s="9"/>
      <c r="E75" s="7">
        <v>40000</v>
      </c>
      <c r="F75" s="26">
        <v>-40000</v>
      </c>
      <c r="G75" s="27">
        <v>0</v>
      </c>
      <c r="H75" s="25"/>
      <c r="I75" s="34"/>
    </row>
    <row r="76" spans="1:9" ht="11.25" customHeight="1" x14ac:dyDescent="0.2">
      <c r="A76" s="30" t="s">
        <v>12</v>
      </c>
      <c r="B76" s="51"/>
      <c r="C76" s="51"/>
      <c r="D76" s="51"/>
      <c r="E76" s="31">
        <v>40000</v>
      </c>
      <c r="F76" s="32">
        <v>-40000</v>
      </c>
      <c r="G76" s="33">
        <v>0</v>
      </c>
      <c r="H76" s="25"/>
      <c r="I76" s="34"/>
    </row>
    <row r="77" spans="1:9" ht="22.5" customHeight="1" x14ac:dyDescent="0.2">
      <c r="A77" s="50" t="s">
        <v>215</v>
      </c>
      <c r="B77" s="9"/>
      <c r="C77" s="9"/>
      <c r="D77" s="9"/>
      <c r="E77" s="7">
        <v>80000</v>
      </c>
      <c r="F77" s="26">
        <v>-55000</v>
      </c>
      <c r="G77" s="27">
        <v>25000</v>
      </c>
      <c r="H77" s="25"/>
      <c r="I77" s="34"/>
    </row>
    <row r="78" spans="1:9" ht="13.5" customHeight="1" x14ac:dyDescent="0.2">
      <c r="A78" s="30" t="s">
        <v>12</v>
      </c>
      <c r="B78" s="51"/>
      <c r="C78" s="51"/>
      <c r="D78" s="51"/>
      <c r="E78" s="31">
        <v>80000</v>
      </c>
      <c r="F78" s="32">
        <v>-55000</v>
      </c>
      <c r="G78" s="33">
        <v>25000</v>
      </c>
      <c r="H78" s="25"/>
      <c r="I78" s="34"/>
    </row>
    <row r="79" spans="1:9" ht="23.25" customHeight="1" x14ac:dyDescent="0.2">
      <c r="A79" s="50" t="s">
        <v>216</v>
      </c>
      <c r="B79" s="9"/>
      <c r="C79" s="9"/>
      <c r="D79" s="9"/>
      <c r="E79" s="7">
        <v>60000</v>
      </c>
      <c r="F79" s="26">
        <v>-45000</v>
      </c>
      <c r="G79" s="27">
        <v>15000</v>
      </c>
      <c r="H79" s="25"/>
      <c r="I79" s="34"/>
    </row>
    <row r="80" spans="1:9" ht="12.75" customHeight="1" x14ac:dyDescent="0.2">
      <c r="A80" s="30" t="s">
        <v>12</v>
      </c>
      <c r="B80" s="51"/>
      <c r="C80" s="51"/>
      <c r="D80" s="51"/>
      <c r="E80" s="31">
        <v>60000</v>
      </c>
      <c r="F80" s="32">
        <v>-45000</v>
      </c>
      <c r="G80" s="33">
        <v>15000</v>
      </c>
      <c r="H80" s="25"/>
      <c r="I80" s="34"/>
    </row>
    <row r="81" spans="1:12" ht="22.5" customHeight="1" x14ac:dyDescent="0.2">
      <c r="A81" s="50" t="s">
        <v>217</v>
      </c>
      <c r="B81" s="9"/>
      <c r="C81" s="9"/>
      <c r="D81" s="9"/>
      <c r="E81" s="7">
        <v>65000</v>
      </c>
      <c r="F81" s="26">
        <v>-45000</v>
      </c>
      <c r="G81" s="27">
        <v>20000</v>
      </c>
      <c r="H81" s="53"/>
      <c r="I81" s="34"/>
    </row>
    <row r="82" spans="1:12" ht="13.5" customHeight="1" x14ac:dyDescent="0.2">
      <c r="A82" s="30" t="s">
        <v>12</v>
      </c>
      <c r="B82" s="51"/>
      <c r="C82" s="51"/>
      <c r="D82" s="51"/>
      <c r="E82" s="31">
        <v>65000</v>
      </c>
      <c r="F82" s="32">
        <v>-45000</v>
      </c>
      <c r="G82" s="33">
        <v>20000</v>
      </c>
      <c r="H82" s="53"/>
      <c r="I82" s="34"/>
    </row>
    <row r="83" spans="1:12" ht="19.5" customHeight="1" x14ac:dyDescent="0.2">
      <c r="A83" s="50" t="s">
        <v>218</v>
      </c>
      <c r="B83" s="51"/>
      <c r="C83" s="51"/>
      <c r="D83" s="51"/>
      <c r="E83" s="75">
        <v>20000</v>
      </c>
      <c r="F83" s="76">
        <f>G83-E83</f>
        <v>0</v>
      </c>
      <c r="G83" s="77">
        <v>20000</v>
      </c>
      <c r="H83" s="25"/>
      <c r="I83" s="34"/>
    </row>
    <row r="84" spans="1:12" ht="12" customHeight="1" x14ac:dyDescent="0.2">
      <c r="A84" s="30" t="s">
        <v>27</v>
      </c>
      <c r="B84" s="78"/>
      <c r="C84" s="78"/>
      <c r="D84" s="78"/>
      <c r="E84" s="31">
        <v>20000</v>
      </c>
      <c r="F84" s="32">
        <f>G84-E84</f>
        <v>0</v>
      </c>
      <c r="G84" s="33">
        <v>20000</v>
      </c>
      <c r="H84" s="25"/>
      <c r="I84" s="34"/>
    </row>
    <row r="85" spans="1:12" ht="21" customHeight="1" x14ac:dyDescent="0.2">
      <c r="A85" s="50" t="s">
        <v>219</v>
      </c>
      <c r="B85" s="79"/>
      <c r="C85" s="79"/>
      <c r="D85" s="79"/>
      <c r="E85" s="7">
        <v>265000</v>
      </c>
      <c r="F85" s="26">
        <v>-215000</v>
      </c>
      <c r="G85" s="27">
        <v>50000</v>
      </c>
      <c r="H85" s="25"/>
      <c r="I85" s="34"/>
    </row>
    <row r="86" spans="1:12" ht="13.5" customHeight="1" x14ac:dyDescent="0.2">
      <c r="A86" s="30" t="s">
        <v>27</v>
      </c>
      <c r="B86" s="78"/>
      <c r="C86" s="78"/>
      <c r="D86" s="78"/>
      <c r="E86" s="31">
        <v>265000</v>
      </c>
      <c r="F86" s="32">
        <v>-215000</v>
      </c>
      <c r="G86" s="33">
        <v>50000</v>
      </c>
      <c r="H86" s="25"/>
      <c r="I86" s="34"/>
    </row>
    <row r="87" spans="1:12" ht="18.75" customHeight="1" x14ac:dyDescent="0.2">
      <c r="A87" s="50" t="s">
        <v>220</v>
      </c>
      <c r="B87" s="9"/>
      <c r="C87" s="9"/>
      <c r="D87" s="9"/>
      <c r="E87" s="7">
        <v>25000</v>
      </c>
      <c r="F87" s="26">
        <v>10000</v>
      </c>
      <c r="G87" s="27">
        <v>35000</v>
      </c>
      <c r="H87" s="25"/>
      <c r="I87" s="34"/>
    </row>
    <row r="88" spans="1:12" ht="16.5" customHeight="1" x14ac:dyDescent="0.2">
      <c r="A88" s="30" t="s">
        <v>25</v>
      </c>
      <c r="B88" s="51"/>
      <c r="C88" s="51"/>
      <c r="D88" s="51"/>
      <c r="E88" s="31">
        <v>25000</v>
      </c>
      <c r="F88" s="32">
        <v>10000</v>
      </c>
      <c r="G88" s="33">
        <v>35000</v>
      </c>
      <c r="H88" s="25"/>
      <c r="I88" s="34"/>
    </row>
    <row r="89" spans="1:12" ht="22.5" customHeight="1" x14ac:dyDescent="0.2">
      <c r="A89" s="50" t="s">
        <v>221</v>
      </c>
      <c r="B89" s="9"/>
      <c r="C89" s="9"/>
      <c r="D89" s="9"/>
      <c r="E89" s="7">
        <v>330000</v>
      </c>
      <c r="F89" s="26">
        <v>-310000</v>
      </c>
      <c r="G89" s="27">
        <v>20000</v>
      </c>
      <c r="H89" s="25"/>
      <c r="I89" s="34"/>
      <c r="L89" s="18" t="s">
        <v>37</v>
      </c>
    </row>
    <row r="90" spans="1:12" ht="13.5" customHeight="1" x14ac:dyDescent="0.2">
      <c r="A90" s="30" t="s">
        <v>35</v>
      </c>
      <c r="B90" s="9"/>
      <c r="C90" s="9"/>
      <c r="D90" s="9"/>
      <c r="E90" s="31">
        <v>3218.14</v>
      </c>
      <c r="F90" s="32">
        <f>G90-E90</f>
        <v>-718.13999999999987</v>
      </c>
      <c r="G90" s="33">
        <v>2500</v>
      </c>
      <c r="H90" s="25"/>
      <c r="I90" s="34"/>
    </row>
    <row r="91" spans="1:12" ht="11.25" customHeight="1" x14ac:dyDescent="0.2">
      <c r="A91" s="30" t="s">
        <v>12</v>
      </c>
      <c r="B91" s="9"/>
      <c r="C91" s="9"/>
      <c r="D91" s="9"/>
      <c r="E91" s="31">
        <v>326781.86</v>
      </c>
      <c r="F91" s="32">
        <f>G91-E91</f>
        <v>-309281.86</v>
      </c>
      <c r="G91" s="33">
        <v>17500</v>
      </c>
      <c r="H91" s="25"/>
      <c r="I91" s="34"/>
    </row>
    <row r="92" spans="1:12" ht="22.5" customHeight="1" x14ac:dyDescent="0.2">
      <c r="A92" s="50" t="s">
        <v>222</v>
      </c>
      <c r="B92" s="9"/>
      <c r="C92" s="9"/>
      <c r="D92" s="9"/>
      <c r="E92" s="7">
        <v>90000</v>
      </c>
      <c r="F92" s="26">
        <v>-15000</v>
      </c>
      <c r="G92" s="27">
        <v>75000</v>
      </c>
      <c r="H92" s="25"/>
      <c r="I92" s="34"/>
    </row>
    <row r="93" spans="1:12" ht="11.25" customHeight="1" x14ac:dyDescent="0.2">
      <c r="A93" s="30" t="s">
        <v>38</v>
      </c>
      <c r="B93" s="51"/>
      <c r="C93" s="51"/>
      <c r="D93" s="51"/>
      <c r="E93" s="31">
        <v>90000</v>
      </c>
      <c r="F93" s="32">
        <v>-15000</v>
      </c>
      <c r="G93" s="33">
        <v>75000</v>
      </c>
      <c r="H93" s="25"/>
      <c r="I93" s="34"/>
    </row>
    <row r="94" spans="1:12" ht="21.75" customHeight="1" x14ac:dyDescent="0.2">
      <c r="A94" s="50" t="s">
        <v>223</v>
      </c>
      <c r="B94" s="9"/>
      <c r="C94" s="9"/>
      <c r="D94" s="9"/>
      <c r="E94" s="7">
        <v>105000</v>
      </c>
      <c r="F94" s="26">
        <v>10000</v>
      </c>
      <c r="G94" s="27">
        <v>115000</v>
      </c>
      <c r="H94" s="25"/>
      <c r="I94" s="34"/>
    </row>
    <row r="95" spans="1:12" ht="12" customHeight="1" x14ac:dyDescent="0.2">
      <c r="A95" s="30" t="s">
        <v>38</v>
      </c>
      <c r="B95" s="9"/>
      <c r="C95" s="9"/>
      <c r="D95" s="9"/>
      <c r="E95" s="31">
        <v>105000</v>
      </c>
      <c r="F95" s="32">
        <v>10000</v>
      </c>
      <c r="G95" s="33">
        <v>115000</v>
      </c>
      <c r="H95" s="25"/>
      <c r="I95" s="34"/>
    </row>
    <row r="96" spans="1:12" ht="23.25" customHeight="1" x14ac:dyDescent="0.2">
      <c r="A96" s="50" t="s">
        <v>224</v>
      </c>
      <c r="B96" s="78"/>
      <c r="C96" s="78"/>
      <c r="D96" s="78"/>
      <c r="E96" s="7">
        <v>20000</v>
      </c>
      <c r="F96" s="26">
        <v>-8000</v>
      </c>
      <c r="G96" s="27">
        <v>12000</v>
      </c>
      <c r="H96" s="25"/>
      <c r="I96" s="34"/>
    </row>
    <row r="97" spans="1:12" ht="11.25" customHeight="1" x14ac:dyDescent="0.2">
      <c r="A97" s="54" t="s">
        <v>38</v>
      </c>
      <c r="B97" s="72"/>
      <c r="C97" s="72"/>
      <c r="D97" s="80"/>
      <c r="E97" s="31">
        <v>20000</v>
      </c>
      <c r="F97" s="32">
        <v>-8000</v>
      </c>
      <c r="G97" s="33">
        <v>12000</v>
      </c>
      <c r="H97" s="25"/>
      <c r="I97" s="34"/>
    </row>
    <row r="98" spans="1:12" ht="21.75" customHeight="1" x14ac:dyDescent="0.2">
      <c r="A98" s="50" t="s">
        <v>225</v>
      </c>
      <c r="B98" s="51"/>
      <c r="C98" s="51"/>
      <c r="D98" s="51"/>
      <c r="E98" s="7">
        <v>330000</v>
      </c>
      <c r="F98" s="26">
        <v>-310000</v>
      </c>
      <c r="G98" s="27">
        <v>20000</v>
      </c>
      <c r="H98" s="25"/>
      <c r="I98" s="34"/>
    </row>
    <row r="99" spans="1:12" ht="12.75" customHeight="1" x14ac:dyDescent="0.2">
      <c r="A99" s="54" t="s">
        <v>25</v>
      </c>
      <c r="B99" s="81"/>
      <c r="C99" s="81"/>
      <c r="D99" s="81"/>
      <c r="E99" s="31">
        <v>130000</v>
      </c>
      <c r="F99" s="32">
        <f>G99-E99</f>
        <v>-110000</v>
      </c>
      <c r="G99" s="33">
        <v>20000</v>
      </c>
      <c r="H99" s="25"/>
      <c r="I99" s="34"/>
    </row>
    <row r="100" spans="1:12" ht="10.5" customHeight="1" x14ac:dyDescent="0.2">
      <c r="A100" s="30" t="s">
        <v>39</v>
      </c>
      <c r="B100" s="9"/>
      <c r="C100" s="9"/>
      <c r="D100" s="9"/>
      <c r="E100" s="31">
        <v>200000</v>
      </c>
      <c r="F100" s="32">
        <f>G100-E100</f>
        <v>-200000</v>
      </c>
      <c r="G100" s="33">
        <v>0</v>
      </c>
      <c r="H100" s="25"/>
      <c r="I100" s="34"/>
    </row>
    <row r="101" spans="1:12" ht="24.75" customHeight="1" x14ac:dyDescent="0.2">
      <c r="A101" s="51" t="s">
        <v>226</v>
      </c>
      <c r="B101" s="51"/>
      <c r="C101" s="51"/>
      <c r="D101" s="51"/>
      <c r="E101" s="7">
        <v>50000</v>
      </c>
      <c r="F101" s="26">
        <v>25000</v>
      </c>
      <c r="G101" s="27">
        <v>75000</v>
      </c>
      <c r="H101" s="25"/>
      <c r="I101" s="34"/>
    </row>
    <row r="102" spans="1:12" ht="12" customHeight="1" x14ac:dyDescent="0.2">
      <c r="A102" s="82" t="s">
        <v>27</v>
      </c>
      <c r="B102" s="83"/>
      <c r="C102" s="51"/>
      <c r="D102" s="51"/>
      <c r="E102" s="31">
        <v>50000</v>
      </c>
      <c r="F102" s="32">
        <f>G102-E102</f>
        <v>25000</v>
      </c>
      <c r="G102" s="33">
        <v>75000</v>
      </c>
      <c r="H102" s="25"/>
      <c r="I102" s="34"/>
    </row>
    <row r="103" spans="1:12" ht="21.75" customHeight="1" x14ac:dyDescent="0.2">
      <c r="A103" s="50" t="s">
        <v>227</v>
      </c>
      <c r="B103" s="9"/>
      <c r="C103" s="11"/>
      <c r="E103" s="7">
        <v>400000</v>
      </c>
      <c r="F103" s="26">
        <v>-380000</v>
      </c>
      <c r="G103" s="27">
        <v>20000</v>
      </c>
      <c r="H103" s="4"/>
      <c r="I103" s="34"/>
    </row>
    <row r="104" spans="1:12" ht="12" customHeight="1" x14ac:dyDescent="0.2">
      <c r="A104" s="54" t="s">
        <v>36</v>
      </c>
      <c r="B104" s="81"/>
      <c r="C104" s="81"/>
      <c r="D104" s="55"/>
      <c r="E104" s="31">
        <v>400000</v>
      </c>
      <c r="F104" s="32">
        <v>-380000</v>
      </c>
      <c r="G104" s="33">
        <v>20000</v>
      </c>
      <c r="H104" s="84"/>
      <c r="I104" s="34"/>
      <c r="J104" s="85"/>
      <c r="K104" s="86"/>
      <c r="L104" s="85"/>
    </row>
    <row r="105" spans="1:12" ht="23.25" customHeight="1" x14ac:dyDescent="0.2">
      <c r="A105" s="50" t="s">
        <v>28</v>
      </c>
      <c r="B105" s="87"/>
      <c r="C105" s="87"/>
      <c r="D105" s="87"/>
      <c r="E105" s="1">
        <f>SUM(,E59,,E61,E64,E66,E69,E71,E73,E75,E77,E79,E81,E83,E85,E87,E89,E92,E94,E96,E98,E103,E101)</f>
        <v>2660000</v>
      </c>
      <c r="F105" s="88">
        <f>G105-E105</f>
        <v>-1803500</v>
      </c>
      <c r="G105" s="89">
        <f>SUM(,G59,G61,G64,G66,G69,G71,G73,G75,G77,G79,G81,G83,G85,G87,G89,G92,G94,G96,G98,G103,G101)</f>
        <v>856500</v>
      </c>
      <c r="H105" s="25"/>
      <c r="I105" s="34"/>
    </row>
    <row r="106" spans="1:12" ht="13.5" customHeight="1" x14ac:dyDescent="0.2">
      <c r="A106" s="90"/>
      <c r="B106" s="91"/>
      <c r="E106" s="92"/>
      <c r="F106" s="93"/>
      <c r="G106" s="93"/>
      <c r="H106" s="25"/>
      <c r="I106" s="34"/>
    </row>
    <row r="107" spans="1:12" ht="16.5" customHeight="1" x14ac:dyDescent="0.2">
      <c r="B107" s="94"/>
      <c r="C107" s="66"/>
      <c r="D107" s="67"/>
      <c r="E107" s="95"/>
      <c r="F107" s="96"/>
      <c r="G107" s="97"/>
      <c r="H107" s="98"/>
      <c r="I107" s="34"/>
    </row>
    <row r="108" spans="1:12" ht="32.25" customHeight="1" x14ac:dyDescent="0.2">
      <c r="A108" s="71" t="s">
        <v>40</v>
      </c>
      <c r="B108" s="66"/>
      <c r="C108" s="66"/>
      <c r="D108" s="66"/>
      <c r="E108" s="68" t="str">
        <f>$E$51</f>
        <v>Plan 2023.</v>
      </c>
      <c r="F108" s="64" t="s">
        <v>30</v>
      </c>
      <c r="G108" s="64" t="s">
        <v>31</v>
      </c>
      <c r="H108" s="98"/>
      <c r="I108" s="34"/>
    </row>
    <row r="109" spans="1:12" ht="21.75" customHeight="1" x14ac:dyDescent="0.2">
      <c r="A109" s="99" t="s">
        <v>41</v>
      </c>
      <c r="B109" s="100"/>
      <c r="C109" s="100"/>
      <c r="D109" s="100"/>
      <c r="E109" s="7">
        <v>20000</v>
      </c>
      <c r="F109" s="26">
        <f>G109-E109</f>
        <v>0</v>
      </c>
      <c r="G109" s="27">
        <v>20000</v>
      </c>
      <c r="H109" s="98"/>
      <c r="I109" s="34"/>
    </row>
    <row r="110" spans="1:12" ht="14.25" customHeight="1" x14ac:dyDescent="0.2">
      <c r="A110" s="101" t="s">
        <v>38</v>
      </c>
      <c r="B110" s="79"/>
      <c r="C110" s="79"/>
      <c r="D110" s="79"/>
      <c r="E110" s="102">
        <v>20000</v>
      </c>
      <c r="F110" s="32">
        <f>G110-E110</f>
        <v>0</v>
      </c>
      <c r="G110" s="103">
        <v>20000</v>
      </c>
      <c r="H110" s="98"/>
      <c r="I110" s="34"/>
    </row>
    <row r="111" spans="1:12" ht="22.5" customHeight="1" x14ac:dyDescent="0.2">
      <c r="A111" s="104" t="s">
        <v>28</v>
      </c>
      <c r="B111" s="57"/>
      <c r="C111" s="57"/>
      <c r="D111" s="57"/>
      <c r="E111" s="7">
        <v>20000</v>
      </c>
      <c r="F111" s="26">
        <f>G111-E111</f>
        <v>0</v>
      </c>
      <c r="G111" s="27">
        <f>G109</f>
        <v>20000</v>
      </c>
      <c r="H111" s="98"/>
      <c r="I111" s="34"/>
    </row>
    <row r="112" spans="1:12" ht="13.5" customHeight="1" x14ac:dyDescent="0.2">
      <c r="A112" s="81"/>
      <c r="B112" s="65"/>
      <c r="C112" s="65"/>
      <c r="D112" s="65"/>
      <c r="E112" s="92"/>
      <c r="F112" s="93"/>
      <c r="G112" s="93"/>
      <c r="H112" s="25"/>
      <c r="I112" s="34"/>
    </row>
    <row r="113" spans="1:11" ht="33.75" customHeight="1" x14ac:dyDescent="0.25">
      <c r="A113" s="315" t="s">
        <v>42</v>
      </c>
      <c r="B113" s="315"/>
      <c r="C113" s="315"/>
      <c r="D113" s="66"/>
      <c r="E113" s="68" t="str">
        <f>$E$51</f>
        <v>Plan 2023.</v>
      </c>
      <c r="F113" s="64" t="s">
        <v>30</v>
      </c>
      <c r="G113" s="64" t="s">
        <v>31</v>
      </c>
      <c r="H113" s="84"/>
      <c r="I113" s="105"/>
      <c r="J113" s="106"/>
      <c r="K113" s="106"/>
    </row>
    <row r="114" spans="1:11" ht="25.5" customHeight="1" x14ac:dyDescent="0.2">
      <c r="A114" s="107" t="s">
        <v>43</v>
      </c>
      <c r="B114" s="108"/>
      <c r="C114" s="108"/>
      <c r="D114" s="108"/>
      <c r="E114" s="7">
        <v>90000</v>
      </c>
      <c r="F114" s="26">
        <v>-7000</v>
      </c>
      <c r="G114" s="27">
        <v>83000</v>
      </c>
      <c r="H114" s="25"/>
      <c r="I114" s="34"/>
    </row>
    <row r="115" spans="1:11" ht="16.5" customHeight="1" x14ac:dyDescent="0.2">
      <c r="A115" s="109" t="s">
        <v>12</v>
      </c>
      <c r="B115" s="91"/>
      <c r="C115" s="91"/>
      <c r="D115" s="91"/>
      <c r="E115" s="31">
        <v>90000</v>
      </c>
      <c r="F115" s="32">
        <f>G115-E115</f>
        <v>-7000</v>
      </c>
      <c r="G115" s="33">
        <v>83000</v>
      </c>
      <c r="H115" s="25"/>
      <c r="I115" s="34"/>
    </row>
    <row r="116" spans="1:11" ht="21" customHeight="1" x14ac:dyDescent="0.2">
      <c r="A116" s="110" t="s">
        <v>28</v>
      </c>
      <c r="B116" s="51"/>
      <c r="C116" s="51"/>
      <c r="D116" s="51"/>
      <c r="E116" s="7">
        <v>90000</v>
      </c>
      <c r="F116" s="26">
        <f>G116-E116</f>
        <v>-7000</v>
      </c>
      <c r="G116" s="27">
        <f>G114</f>
        <v>83000</v>
      </c>
      <c r="H116" s="25"/>
      <c r="I116" s="34"/>
    </row>
    <row r="117" spans="1:11" ht="11.25" customHeight="1" x14ac:dyDescent="0.2">
      <c r="A117" s="83"/>
      <c r="B117" s="65"/>
      <c r="C117" s="65"/>
      <c r="D117" s="65"/>
      <c r="E117" s="19"/>
      <c r="F117" s="111"/>
      <c r="G117" s="111"/>
      <c r="H117" s="25"/>
      <c r="I117" s="34"/>
    </row>
    <row r="118" spans="1:11" ht="14.25" customHeight="1" x14ac:dyDescent="0.2">
      <c r="A118" s="65"/>
      <c r="B118" s="94"/>
      <c r="C118" s="94"/>
      <c r="D118" s="94"/>
      <c r="E118" s="92"/>
      <c r="F118" s="93"/>
      <c r="G118" s="93"/>
      <c r="H118" s="25"/>
      <c r="I118" s="34"/>
    </row>
    <row r="119" spans="1:11" ht="30.75" customHeight="1" x14ac:dyDescent="0.2">
      <c r="A119" s="23" t="s">
        <v>44</v>
      </c>
      <c r="B119" s="112"/>
      <c r="C119" s="112"/>
      <c r="D119" s="110"/>
      <c r="E119" s="68" t="str">
        <f>$E$51</f>
        <v>Plan 2023.</v>
      </c>
      <c r="F119" s="64" t="s">
        <v>30</v>
      </c>
      <c r="G119" s="64" t="s">
        <v>31</v>
      </c>
      <c r="H119" s="25"/>
      <c r="I119" s="34"/>
    </row>
    <row r="120" spans="1:11" ht="20.25" customHeight="1" x14ac:dyDescent="0.2">
      <c r="A120" s="113" t="s">
        <v>45</v>
      </c>
      <c r="B120" s="114"/>
      <c r="C120" s="114"/>
      <c r="D120" s="114"/>
      <c r="E120" s="7">
        <v>20000</v>
      </c>
      <c r="F120" s="26">
        <f>G120-E120</f>
        <v>0</v>
      </c>
      <c r="G120" s="27">
        <v>20000</v>
      </c>
      <c r="H120" s="25"/>
      <c r="I120" s="34"/>
    </row>
    <row r="121" spans="1:11" ht="16.5" customHeight="1" x14ac:dyDescent="0.2">
      <c r="A121" s="115" t="s">
        <v>18</v>
      </c>
      <c r="B121" s="91"/>
      <c r="C121" s="91"/>
      <c r="D121" s="91"/>
      <c r="E121" s="31">
        <v>0</v>
      </c>
      <c r="F121" s="32">
        <v>15000</v>
      </c>
      <c r="G121" s="33">
        <v>15000</v>
      </c>
      <c r="H121" s="25"/>
      <c r="I121" s="34"/>
    </row>
    <row r="122" spans="1:11" ht="15" customHeight="1" x14ac:dyDescent="0.2">
      <c r="A122" s="116" t="s">
        <v>46</v>
      </c>
      <c r="B122" s="101"/>
      <c r="C122" s="117"/>
      <c r="D122" s="117"/>
      <c r="E122" s="31">
        <v>20000</v>
      </c>
      <c r="F122" s="32">
        <v>-15000</v>
      </c>
      <c r="G122" s="33">
        <v>5000</v>
      </c>
      <c r="H122" s="25"/>
      <c r="I122" s="34"/>
    </row>
    <row r="123" spans="1:11" ht="22.5" customHeight="1" x14ac:dyDescent="0.2">
      <c r="A123" s="50" t="s">
        <v>28</v>
      </c>
      <c r="B123" s="118"/>
      <c r="C123" s="118"/>
      <c r="D123" s="118"/>
      <c r="E123" s="7">
        <v>20000</v>
      </c>
      <c r="F123" s="26">
        <f>G123-E123</f>
        <v>0</v>
      </c>
      <c r="G123" s="27">
        <f>G120</f>
        <v>20000</v>
      </c>
      <c r="H123" s="25"/>
      <c r="I123" s="34"/>
    </row>
    <row r="124" spans="1:11" ht="11.25" customHeight="1" x14ac:dyDescent="0.2">
      <c r="A124" s="119"/>
      <c r="E124" s="19"/>
      <c r="F124" s="111"/>
      <c r="G124" s="111"/>
      <c r="H124" s="25"/>
      <c r="I124" s="34"/>
    </row>
    <row r="125" spans="1:11" ht="21" customHeight="1" x14ac:dyDescent="0.2">
      <c r="A125" s="120"/>
      <c r="B125" s="66"/>
      <c r="C125" s="66"/>
      <c r="D125" s="66"/>
      <c r="E125" s="121"/>
      <c r="F125" s="122"/>
      <c r="G125" s="122"/>
      <c r="H125" s="25"/>
      <c r="I125" s="34"/>
    </row>
    <row r="126" spans="1:11" ht="33" customHeight="1" x14ac:dyDescent="0.2">
      <c r="A126" s="123" t="s">
        <v>47</v>
      </c>
      <c r="B126" s="124"/>
      <c r="C126" s="125"/>
      <c r="D126" s="124"/>
      <c r="E126" s="63" t="str">
        <f>$E$51</f>
        <v>Plan 2023.</v>
      </c>
      <c r="F126" s="64" t="s">
        <v>30</v>
      </c>
      <c r="G126" s="64" t="s">
        <v>31</v>
      </c>
      <c r="H126" s="25"/>
      <c r="I126" s="34"/>
    </row>
    <row r="127" spans="1:11" ht="22.5" customHeight="1" x14ac:dyDescent="0.2">
      <c r="A127" s="126" t="s">
        <v>48</v>
      </c>
      <c r="B127" s="127"/>
      <c r="C127" s="127"/>
      <c r="D127" s="101"/>
      <c r="E127" s="7">
        <v>10000</v>
      </c>
      <c r="F127" s="26">
        <f>G127-E127</f>
        <v>0</v>
      </c>
      <c r="G127" s="27">
        <v>10000</v>
      </c>
      <c r="H127" s="25"/>
      <c r="I127" s="34"/>
    </row>
    <row r="128" spans="1:11" ht="14.25" customHeight="1" x14ac:dyDescent="0.2">
      <c r="A128" s="127" t="s">
        <v>49</v>
      </c>
      <c r="B128" s="112"/>
      <c r="C128" s="112"/>
      <c r="D128" s="110"/>
      <c r="E128" s="31">
        <v>10000</v>
      </c>
      <c r="F128" s="32">
        <f>G128-E128</f>
        <v>0</v>
      </c>
      <c r="G128" s="33">
        <v>10000</v>
      </c>
      <c r="H128" s="25"/>
      <c r="I128" s="34"/>
    </row>
    <row r="129" spans="1:9" ht="23.25" customHeight="1" x14ac:dyDescent="0.2">
      <c r="A129" s="126" t="s">
        <v>50</v>
      </c>
      <c r="B129" s="128"/>
      <c r="C129" s="128"/>
      <c r="D129" s="128"/>
      <c r="E129" s="7">
        <v>300000</v>
      </c>
      <c r="F129" s="26">
        <v>-119700</v>
      </c>
      <c r="G129" s="27">
        <v>180300</v>
      </c>
      <c r="H129" s="25"/>
      <c r="I129" s="34"/>
    </row>
    <row r="130" spans="1:9" ht="15" customHeight="1" x14ac:dyDescent="0.2">
      <c r="A130" s="110" t="s">
        <v>168</v>
      </c>
      <c r="B130" s="117"/>
      <c r="C130" s="117"/>
      <c r="D130" s="129"/>
      <c r="E130" s="31">
        <v>25000</v>
      </c>
      <c r="F130" s="32">
        <v>-11700</v>
      </c>
      <c r="G130" s="33">
        <v>13300</v>
      </c>
      <c r="H130" s="25"/>
      <c r="I130" s="34"/>
    </row>
    <row r="131" spans="1:9" ht="14.25" customHeight="1" x14ac:dyDescent="0.2">
      <c r="A131" s="130" t="s">
        <v>27</v>
      </c>
      <c r="B131" s="21"/>
      <c r="C131" s="21"/>
      <c r="D131" s="21"/>
      <c r="E131" s="31">
        <v>275000</v>
      </c>
      <c r="F131" s="32">
        <v>-108000</v>
      </c>
      <c r="G131" s="33">
        <v>167000</v>
      </c>
      <c r="H131" s="25"/>
      <c r="I131" s="34"/>
    </row>
    <row r="132" spans="1:9" ht="21" customHeight="1" x14ac:dyDescent="0.2">
      <c r="A132" s="50" t="s">
        <v>28</v>
      </c>
      <c r="B132" s="131"/>
      <c r="C132" s="131"/>
      <c r="D132" s="131"/>
      <c r="E132" s="7">
        <f>SUM(E127,E129)</f>
        <v>310000</v>
      </c>
      <c r="F132" s="26">
        <f>G132-E132</f>
        <v>-119700</v>
      </c>
      <c r="G132" s="27">
        <f>SUM(G127,G129)</f>
        <v>190300</v>
      </c>
      <c r="H132" s="25"/>
      <c r="I132" s="34"/>
    </row>
    <row r="133" spans="1:9" ht="21" customHeight="1" x14ac:dyDescent="0.2">
      <c r="A133" s="83"/>
      <c r="E133" s="132"/>
      <c r="F133" s="133"/>
      <c r="G133" s="133"/>
      <c r="H133" s="25"/>
      <c r="I133" s="34"/>
    </row>
    <row r="134" spans="1:9" ht="30.75" customHeight="1" x14ac:dyDescent="0.2">
      <c r="A134" s="134" t="s">
        <v>51</v>
      </c>
      <c r="B134" s="126"/>
      <c r="C134" s="135"/>
      <c r="D134" s="135"/>
      <c r="E134" s="68" t="str">
        <f>$E$51</f>
        <v>Plan 2023.</v>
      </c>
      <c r="F134" s="64" t="s">
        <v>30</v>
      </c>
      <c r="G134" s="64" t="s">
        <v>31</v>
      </c>
      <c r="H134" s="25"/>
      <c r="I134" s="34"/>
    </row>
    <row r="135" spans="1:9" ht="23.25" customHeight="1" x14ac:dyDescent="0.2">
      <c r="A135" s="126" t="s">
        <v>52</v>
      </c>
      <c r="B135" s="116"/>
      <c r="C135" s="116"/>
      <c r="D135" s="136"/>
      <c r="E135" s="7">
        <v>90000</v>
      </c>
      <c r="F135" s="26">
        <f>G135-E135</f>
        <v>0</v>
      </c>
      <c r="G135" s="27">
        <v>90000</v>
      </c>
      <c r="H135" s="25"/>
      <c r="I135" s="34"/>
    </row>
    <row r="136" spans="1:9" ht="20.25" customHeight="1" x14ac:dyDescent="0.2">
      <c r="A136" s="101" t="s">
        <v>53</v>
      </c>
      <c r="B136" s="137"/>
      <c r="C136" s="137"/>
      <c r="D136" s="137"/>
      <c r="E136" s="31">
        <v>90000</v>
      </c>
      <c r="F136" s="32">
        <f>G136-E136</f>
        <v>0</v>
      </c>
      <c r="G136" s="33">
        <v>90000</v>
      </c>
      <c r="H136" s="25"/>
      <c r="I136" s="34"/>
    </row>
    <row r="137" spans="1:9" ht="18" customHeight="1" x14ac:dyDescent="0.2">
      <c r="A137" s="104" t="s">
        <v>28</v>
      </c>
      <c r="B137" s="91"/>
      <c r="C137" s="91"/>
      <c r="D137" s="91"/>
      <c r="E137" s="7">
        <v>90000</v>
      </c>
      <c r="F137" s="26">
        <f>G137-E137</f>
        <v>0</v>
      </c>
      <c r="G137" s="27">
        <f>G135</f>
        <v>90000</v>
      </c>
      <c r="H137" s="25"/>
      <c r="I137" s="34"/>
    </row>
    <row r="138" spans="1:9" ht="18" customHeight="1" x14ac:dyDescent="0.2">
      <c r="A138" s="83"/>
      <c r="E138" s="132"/>
      <c r="F138" s="132"/>
      <c r="G138" s="132"/>
      <c r="H138" s="25"/>
      <c r="I138" s="34"/>
    </row>
    <row r="139" spans="1:9" ht="19.5" customHeight="1" x14ac:dyDescent="0.25">
      <c r="A139" s="83"/>
      <c r="E139" s="138"/>
      <c r="F139" s="138"/>
      <c r="G139" s="138"/>
      <c r="H139" s="25"/>
      <c r="I139" s="34"/>
    </row>
    <row r="140" spans="1:9" ht="21" customHeight="1" thickBot="1" x14ac:dyDescent="0.3">
      <c r="A140" s="309" t="s">
        <v>54</v>
      </c>
      <c r="B140" s="309"/>
      <c r="C140" s="309"/>
      <c r="D140" s="309"/>
      <c r="E140" s="309"/>
      <c r="F140" s="309"/>
      <c r="G140" s="310"/>
      <c r="H140" s="25"/>
      <c r="I140" s="34"/>
    </row>
    <row r="141" spans="1:9" ht="21.75" customHeight="1" thickBot="1" x14ac:dyDescent="0.25">
      <c r="A141" s="139" t="s">
        <v>55</v>
      </c>
      <c r="B141" s="140"/>
      <c r="C141" s="140"/>
      <c r="D141" s="140"/>
      <c r="E141" s="141" t="str">
        <f>$E$51</f>
        <v>Plan 2023.</v>
      </c>
      <c r="F141" s="142" t="s">
        <v>30</v>
      </c>
      <c r="G141" s="143" t="s">
        <v>31</v>
      </c>
      <c r="H141" s="34"/>
      <c r="I141" s="34"/>
    </row>
    <row r="142" spans="1:9" ht="24.75" customHeight="1" x14ac:dyDescent="0.2">
      <c r="A142" s="144" t="s">
        <v>1</v>
      </c>
      <c r="B142" s="145"/>
      <c r="C142" s="145"/>
      <c r="D142" s="145"/>
      <c r="E142" s="146">
        <f>E49</f>
        <v>3832000</v>
      </c>
      <c r="F142" s="147">
        <f>F49</f>
        <v>-1837500</v>
      </c>
      <c r="G142" s="148">
        <f>G49</f>
        <v>1994500</v>
      </c>
      <c r="H142" s="34"/>
      <c r="I142" s="34"/>
    </row>
    <row r="143" spans="1:9" ht="21.75" customHeight="1" x14ac:dyDescent="0.2">
      <c r="A143" s="149" t="s">
        <v>29</v>
      </c>
      <c r="B143" s="150"/>
      <c r="C143" s="151"/>
      <c r="D143" s="150"/>
      <c r="E143" s="152">
        <f>E55</f>
        <v>500000</v>
      </c>
      <c r="F143" s="152">
        <f>F55</f>
        <v>-270000</v>
      </c>
      <c r="G143" s="153">
        <f>G55</f>
        <v>230000</v>
      </c>
      <c r="H143" s="34"/>
      <c r="I143" s="34"/>
    </row>
    <row r="144" spans="1:9" ht="26.25" customHeight="1" x14ac:dyDescent="0.2">
      <c r="A144" s="154" t="s">
        <v>56</v>
      </c>
      <c r="B144" s="155"/>
      <c r="C144" s="155"/>
      <c r="D144" s="155"/>
      <c r="E144" s="152">
        <f>E105</f>
        <v>2660000</v>
      </c>
      <c r="F144" s="152">
        <f>F105</f>
        <v>-1803500</v>
      </c>
      <c r="G144" s="153">
        <f>G105</f>
        <v>856500</v>
      </c>
      <c r="H144" s="34"/>
      <c r="I144" s="34"/>
    </row>
    <row r="145" spans="1:9" ht="22.5" customHeight="1" x14ac:dyDescent="0.2">
      <c r="A145" s="149" t="s">
        <v>40</v>
      </c>
      <c r="B145" s="155"/>
      <c r="C145" s="155"/>
      <c r="D145" s="155"/>
      <c r="E145" s="152">
        <f>E111</f>
        <v>20000</v>
      </c>
      <c r="F145" s="152">
        <f>F111</f>
        <v>0</v>
      </c>
      <c r="G145" s="153">
        <f>G111</f>
        <v>20000</v>
      </c>
      <c r="H145" s="34"/>
      <c r="I145" s="34"/>
    </row>
    <row r="146" spans="1:9" ht="18.75" customHeight="1" x14ac:dyDescent="0.2">
      <c r="A146" s="149" t="s">
        <v>42</v>
      </c>
      <c r="B146" s="155"/>
      <c r="C146" s="155"/>
      <c r="D146" s="155"/>
      <c r="E146" s="152">
        <f>E116</f>
        <v>90000</v>
      </c>
      <c r="F146" s="152">
        <f>F116</f>
        <v>-7000</v>
      </c>
      <c r="G146" s="153">
        <f>G116</f>
        <v>83000</v>
      </c>
      <c r="H146" s="34"/>
      <c r="I146" s="34"/>
    </row>
    <row r="147" spans="1:9" ht="18" customHeight="1" x14ac:dyDescent="0.2">
      <c r="A147" s="156" t="s">
        <v>44</v>
      </c>
      <c r="B147" s="157"/>
      <c r="C147" s="157"/>
      <c r="D147" s="157"/>
      <c r="E147" s="158">
        <f>E123</f>
        <v>20000</v>
      </c>
      <c r="F147" s="152">
        <f>F123</f>
        <v>0</v>
      </c>
      <c r="G147" s="153">
        <f>G123</f>
        <v>20000</v>
      </c>
      <c r="H147" s="34"/>
      <c r="I147" s="34"/>
    </row>
    <row r="148" spans="1:9" ht="18.75" customHeight="1" x14ac:dyDescent="0.2">
      <c r="A148" s="159" t="s">
        <v>47</v>
      </c>
      <c r="B148" s="160"/>
      <c r="C148" s="160"/>
      <c r="D148" s="161"/>
      <c r="E148" s="152">
        <f>E132</f>
        <v>310000</v>
      </c>
      <c r="F148" s="152">
        <f>F132</f>
        <v>-119700</v>
      </c>
      <c r="G148" s="153">
        <f>G132</f>
        <v>190300</v>
      </c>
    </row>
    <row r="149" spans="1:9" ht="18.75" customHeight="1" thickBot="1" x14ac:dyDescent="0.25">
      <c r="A149" s="156" t="s">
        <v>51</v>
      </c>
      <c r="B149" s="162"/>
      <c r="C149" s="162"/>
      <c r="D149" s="162"/>
      <c r="E149" s="158">
        <f>E137</f>
        <v>90000</v>
      </c>
      <c r="F149" s="158">
        <f>F137</f>
        <v>0</v>
      </c>
      <c r="G149" s="163">
        <f>G137</f>
        <v>90000</v>
      </c>
    </row>
    <row r="150" spans="1:9" ht="18.75" customHeight="1" thickBot="1" x14ac:dyDescent="0.25">
      <c r="A150" s="305" t="s">
        <v>28</v>
      </c>
      <c r="B150" s="306"/>
      <c r="C150" s="306"/>
      <c r="D150" s="307"/>
      <c r="E150" s="164">
        <f>SUM(E142:E149)</f>
        <v>7522000</v>
      </c>
      <c r="F150" s="164">
        <f>SUM(F142:F149)</f>
        <v>-4037700</v>
      </c>
      <c r="G150" s="165">
        <f>SUM(G142:G149)</f>
        <v>3484300</v>
      </c>
    </row>
    <row r="151" spans="1:9" ht="18" customHeight="1" thickBot="1" x14ac:dyDescent="0.25">
      <c r="A151" s="166"/>
      <c r="B151" s="57"/>
      <c r="C151" s="57"/>
      <c r="D151" s="167"/>
      <c r="E151" s="65"/>
      <c r="F151" s="176"/>
      <c r="G151" s="65"/>
    </row>
    <row r="152" spans="1:9" ht="18" customHeight="1" thickBot="1" x14ac:dyDescent="0.25">
      <c r="A152" s="50" t="s">
        <v>57</v>
      </c>
      <c r="B152" s="78"/>
      <c r="C152" s="78"/>
      <c r="D152" s="169"/>
      <c r="E152" s="68" t="str">
        <f>$E$51</f>
        <v>Plan 2023.</v>
      </c>
      <c r="F152" s="142" t="s">
        <v>30</v>
      </c>
      <c r="G152" s="143" t="s">
        <v>31</v>
      </c>
    </row>
    <row r="153" spans="1:9" x14ac:dyDescent="0.2">
      <c r="A153" s="170" t="s">
        <v>58</v>
      </c>
      <c r="B153" s="78"/>
      <c r="C153" s="78"/>
      <c r="D153" s="169"/>
      <c r="E153" s="177">
        <v>400000</v>
      </c>
      <c r="F153" s="147">
        <f>G153-E153</f>
        <v>6000</v>
      </c>
      <c r="G153" s="148">
        <v>406000</v>
      </c>
    </row>
    <row r="154" spans="1:9" x14ac:dyDescent="0.2">
      <c r="A154" s="170" t="s">
        <v>59</v>
      </c>
      <c r="B154" s="78"/>
      <c r="C154" s="78"/>
      <c r="D154" s="169"/>
      <c r="E154" s="178">
        <v>3465281.86</v>
      </c>
      <c r="F154" s="147">
        <f t="shared" ref="F154:F162" si="1">G154-E154</f>
        <v>-881781.85999999987</v>
      </c>
      <c r="G154" s="153">
        <v>2583500</v>
      </c>
    </row>
    <row r="155" spans="1:9" x14ac:dyDescent="0.2">
      <c r="A155" s="170" t="s">
        <v>90</v>
      </c>
      <c r="B155" s="78"/>
      <c r="C155" s="78"/>
      <c r="D155" s="169"/>
      <c r="E155" s="178">
        <v>0</v>
      </c>
      <c r="F155" s="147">
        <f t="shared" si="1"/>
        <v>154000</v>
      </c>
      <c r="G155" s="153">
        <v>154000</v>
      </c>
    </row>
    <row r="156" spans="1:9" x14ac:dyDescent="0.2">
      <c r="A156" s="170" t="s">
        <v>60</v>
      </c>
      <c r="B156" s="78"/>
      <c r="C156" s="78"/>
      <c r="D156" s="169"/>
      <c r="E156" s="177">
        <v>30000</v>
      </c>
      <c r="F156" s="147">
        <f t="shared" si="1"/>
        <v>-15000</v>
      </c>
      <c r="G156" s="153">
        <v>15000</v>
      </c>
    </row>
    <row r="157" spans="1:9" x14ac:dyDescent="0.2">
      <c r="A157" s="170" t="s">
        <v>61</v>
      </c>
      <c r="B157" s="78"/>
      <c r="C157" s="78"/>
      <c r="D157" s="169"/>
      <c r="E157" s="178">
        <v>290000</v>
      </c>
      <c r="F157" s="147">
        <f t="shared" si="1"/>
        <v>-135500</v>
      </c>
      <c r="G157" s="153">
        <v>154500</v>
      </c>
    </row>
    <row r="158" spans="1:9" x14ac:dyDescent="0.2">
      <c r="A158" s="170" t="s">
        <v>62</v>
      </c>
      <c r="B158" s="171"/>
      <c r="C158" s="171"/>
      <c r="D158" s="172"/>
      <c r="E158" s="178">
        <v>5718.14</v>
      </c>
      <c r="F158" s="147">
        <f t="shared" si="1"/>
        <v>-718.14000000000033</v>
      </c>
      <c r="G158" s="153">
        <v>5000</v>
      </c>
    </row>
    <row r="159" spans="1:9" x14ac:dyDescent="0.2">
      <c r="A159" s="173" t="s">
        <v>63</v>
      </c>
      <c r="B159" s="171"/>
      <c r="C159" s="171"/>
      <c r="D159" s="172"/>
      <c r="E159" s="178">
        <v>1360000</v>
      </c>
      <c r="F159" s="147">
        <f t="shared" si="1"/>
        <v>-1360000</v>
      </c>
      <c r="G159" s="153">
        <v>0</v>
      </c>
    </row>
    <row r="160" spans="1:9" x14ac:dyDescent="0.2">
      <c r="A160" s="173" t="s">
        <v>64</v>
      </c>
      <c r="B160" s="81"/>
      <c r="C160" s="81"/>
      <c r="D160" s="174"/>
      <c r="E160" s="179">
        <v>129000</v>
      </c>
      <c r="F160" s="147">
        <f t="shared" si="1"/>
        <v>-11700</v>
      </c>
      <c r="G160" s="153">
        <v>117300</v>
      </c>
    </row>
    <row r="161" spans="1:7" ht="13.5" thickBot="1" x14ac:dyDescent="0.25">
      <c r="A161" s="173" t="s">
        <v>65</v>
      </c>
      <c r="B161" s="171"/>
      <c r="C161" s="171"/>
      <c r="D161" s="172"/>
      <c r="E161" s="178">
        <v>332000</v>
      </c>
      <c r="F161" s="147">
        <f t="shared" si="1"/>
        <v>-332000</v>
      </c>
      <c r="G161" s="163">
        <v>0</v>
      </c>
    </row>
    <row r="162" spans="1:7" x14ac:dyDescent="0.2">
      <c r="A162" s="173" t="s">
        <v>66</v>
      </c>
      <c r="B162" s="81"/>
      <c r="C162" s="81"/>
      <c r="D162" s="174"/>
      <c r="E162" s="179">
        <v>1510000</v>
      </c>
      <c r="F162" s="147">
        <f t="shared" si="1"/>
        <v>-1461000</v>
      </c>
      <c r="G162" s="180">
        <v>49000</v>
      </c>
    </row>
    <row r="163" spans="1:7" x14ac:dyDescent="0.2">
      <c r="A163" s="50" t="s">
        <v>28</v>
      </c>
      <c r="B163" s="51"/>
      <c r="C163" s="51"/>
      <c r="D163" s="56"/>
      <c r="E163" s="181">
        <f>SUM(E153:E162)</f>
        <v>7522000</v>
      </c>
      <c r="F163" s="182">
        <f>SUM(F153:F162)</f>
        <v>-4037700</v>
      </c>
      <c r="G163" s="182">
        <f>SUM(G153:G162)</f>
        <v>3484300</v>
      </c>
    </row>
    <row r="164" spans="1:7" x14ac:dyDescent="0.2">
      <c r="A164" s="83"/>
      <c r="F164" s="175"/>
      <c r="G164" s="18"/>
    </row>
    <row r="165" spans="1:7" x14ac:dyDescent="0.2">
      <c r="F165" s="18"/>
      <c r="G165" s="18"/>
    </row>
    <row r="166" spans="1:7" x14ac:dyDescent="0.2">
      <c r="A166" s="18" t="s">
        <v>67</v>
      </c>
      <c r="F166" s="18"/>
      <c r="G166" s="18"/>
    </row>
    <row r="167" spans="1:7" x14ac:dyDescent="0.2">
      <c r="F167" s="18"/>
      <c r="G167" s="18"/>
    </row>
    <row r="168" spans="1:7" x14ac:dyDescent="0.2">
      <c r="A168" s="18" t="s">
        <v>159</v>
      </c>
      <c r="F168" s="18"/>
      <c r="G168" s="18"/>
    </row>
    <row r="169" spans="1:7" x14ac:dyDescent="0.2">
      <c r="F169" s="18"/>
      <c r="G169" s="18"/>
    </row>
    <row r="170" spans="1:7" x14ac:dyDescent="0.2">
      <c r="E170" s="18" t="s">
        <v>68</v>
      </c>
      <c r="F170" s="18"/>
      <c r="G170" s="18"/>
    </row>
    <row r="171" spans="1:7" x14ac:dyDescent="0.2">
      <c r="F171" s="18"/>
      <c r="G171" s="18"/>
    </row>
    <row r="172" spans="1:7" x14ac:dyDescent="0.2">
      <c r="E172" s="18" t="s">
        <v>229</v>
      </c>
      <c r="F172" s="18"/>
      <c r="G172" s="18"/>
    </row>
    <row r="173" spans="1:7" x14ac:dyDescent="0.2">
      <c r="F173" s="18"/>
      <c r="G173" s="18"/>
    </row>
    <row r="174" spans="1:7" x14ac:dyDescent="0.2">
      <c r="F174" s="18"/>
      <c r="G174" s="18"/>
    </row>
    <row r="175" spans="1:7" x14ac:dyDescent="0.2">
      <c r="F175" s="18"/>
      <c r="G175" s="18"/>
    </row>
    <row r="176" spans="1:7" x14ac:dyDescent="0.2">
      <c r="F176" s="18"/>
      <c r="G176" s="18"/>
    </row>
    <row r="177" spans="8:9" s="18" customFormat="1" x14ac:dyDescent="0.2">
      <c r="H177" s="19"/>
      <c r="I177" s="19"/>
    </row>
    <row r="178" spans="8:9" s="18" customFormat="1" x14ac:dyDescent="0.2">
      <c r="H178" s="19"/>
      <c r="I178" s="19"/>
    </row>
    <row r="179" spans="8:9" s="18" customFormat="1" x14ac:dyDescent="0.2">
      <c r="H179" s="19"/>
      <c r="I179" s="19"/>
    </row>
    <row r="180" spans="8:9" s="18" customFormat="1" x14ac:dyDescent="0.2">
      <c r="H180" s="19"/>
      <c r="I180" s="19"/>
    </row>
    <row r="181" spans="8:9" s="18" customFormat="1" x14ac:dyDescent="0.2">
      <c r="H181" s="19"/>
      <c r="I181" s="19"/>
    </row>
    <row r="182" spans="8:9" s="18" customFormat="1" x14ac:dyDescent="0.2">
      <c r="H182" s="19"/>
      <c r="I182" s="19"/>
    </row>
    <row r="183" spans="8:9" s="18" customFormat="1" x14ac:dyDescent="0.2">
      <c r="H183" s="19"/>
      <c r="I183" s="19"/>
    </row>
    <row r="184" spans="8:9" s="18" customFormat="1" x14ac:dyDescent="0.2">
      <c r="H184" s="19"/>
      <c r="I184" s="19"/>
    </row>
    <row r="185" spans="8:9" s="18" customFormat="1" x14ac:dyDescent="0.2">
      <c r="H185" s="19"/>
      <c r="I185" s="19"/>
    </row>
    <row r="186" spans="8:9" s="18" customFormat="1" x14ac:dyDescent="0.2">
      <c r="H186" s="19"/>
      <c r="I186" s="19"/>
    </row>
    <row r="187" spans="8:9" s="18" customFormat="1" x14ac:dyDescent="0.2">
      <c r="H187" s="19"/>
      <c r="I187" s="19"/>
    </row>
    <row r="188" spans="8:9" s="18" customFormat="1" x14ac:dyDescent="0.2">
      <c r="H188" s="19"/>
      <c r="I188" s="19"/>
    </row>
    <row r="189" spans="8:9" s="18" customFormat="1" x14ac:dyDescent="0.2">
      <c r="H189" s="19"/>
      <c r="I189" s="19"/>
    </row>
    <row r="190" spans="8:9" s="18" customFormat="1" x14ac:dyDescent="0.2">
      <c r="H190" s="19"/>
      <c r="I190" s="19"/>
    </row>
    <row r="191" spans="8:9" s="18" customFormat="1" x14ac:dyDescent="0.2">
      <c r="H191" s="19"/>
      <c r="I191" s="19"/>
    </row>
    <row r="192" spans="8:9" s="18" customFormat="1" x14ac:dyDescent="0.2">
      <c r="H192" s="19"/>
      <c r="I192" s="19"/>
    </row>
    <row r="193" spans="8:9" s="18" customFormat="1" x14ac:dyDescent="0.2">
      <c r="H193" s="19"/>
      <c r="I193" s="19"/>
    </row>
    <row r="194" spans="8:9" s="18" customFormat="1" x14ac:dyDescent="0.2">
      <c r="H194" s="19"/>
      <c r="I194" s="19"/>
    </row>
    <row r="195" spans="8:9" s="18" customFormat="1" x14ac:dyDescent="0.2">
      <c r="H195" s="19"/>
      <c r="I195" s="19"/>
    </row>
    <row r="196" spans="8:9" s="18" customFormat="1" x14ac:dyDescent="0.2">
      <c r="H196" s="19"/>
      <c r="I196" s="19"/>
    </row>
    <row r="197" spans="8:9" s="18" customFormat="1" x14ac:dyDescent="0.2">
      <c r="H197" s="19"/>
      <c r="I197" s="19"/>
    </row>
    <row r="198" spans="8:9" s="18" customFormat="1" x14ac:dyDescent="0.2">
      <c r="H198" s="19"/>
      <c r="I198" s="19"/>
    </row>
    <row r="199" spans="8:9" s="18" customFormat="1" x14ac:dyDescent="0.2">
      <c r="H199" s="19"/>
      <c r="I199" s="19"/>
    </row>
    <row r="200" spans="8:9" s="18" customFormat="1" x14ac:dyDescent="0.2">
      <c r="H200" s="19"/>
      <c r="I200" s="19"/>
    </row>
    <row r="201" spans="8:9" s="18" customFormat="1" x14ac:dyDescent="0.2">
      <c r="H201" s="19"/>
      <c r="I201" s="19"/>
    </row>
    <row r="202" spans="8:9" s="18" customFormat="1" x14ac:dyDescent="0.2">
      <c r="H202" s="19"/>
      <c r="I202" s="19"/>
    </row>
    <row r="203" spans="8:9" s="18" customFormat="1" x14ac:dyDescent="0.2">
      <c r="H203" s="19"/>
      <c r="I203" s="19"/>
    </row>
    <row r="204" spans="8:9" s="18" customFormat="1" x14ac:dyDescent="0.2">
      <c r="H204" s="19"/>
      <c r="I204" s="19"/>
    </row>
    <row r="205" spans="8:9" s="18" customFormat="1" x14ac:dyDescent="0.2">
      <c r="H205" s="19"/>
      <c r="I205" s="19"/>
    </row>
    <row r="206" spans="8:9" s="18" customFormat="1" x14ac:dyDescent="0.2">
      <c r="H206" s="19"/>
      <c r="I206" s="19"/>
    </row>
    <row r="207" spans="8:9" s="18" customFormat="1" x14ac:dyDescent="0.2">
      <c r="H207" s="19"/>
      <c r="I207" s="19"/>
    </row>
    <row r="208" spans="8:9" s="18" customFormat="1" x14ac:dyDescent="0.2">
      <c r="H208" s="19"/>
      <c r="I208" s="19"/>
    </row>
    <row r="209" spans="8:9" s="18" customFormat="1" x14ac:dyDescent="0.2">
      <c r="H209" s="19"/>
      <c r="I209" s="19"/>
    </row>
    <row r="210" spans="8:9" s="18" customFormat="1" x14ac:dyDescent="0.2">
      <c r="H210" s="19"/>
      <c r="I210" s="19"/>
    </row>
    <row r="211" spans="8:9" s="18" customFormat="1" x14ac:dyDescent="0.2">
      <c r="H211" s="19"/>
      <c r="I211" s="19"/>
    </row>
    <row r="212" spans="8:9" s="18" customFormat="1" x14ac:dyDescent="0.2">
      <c r="H212" s="19"/>
      <c r="I212" s="19"/>
    </row>
    <row r="213" spans="8:9" s="18" customFormat="1" x14ac:dyDescent="0.2">
      <c r="H213" s="19"/>
      <c r="I213" s="19"/>
    </row>
    <row r="214" spans="8:9" s="18" customFormat="1" x14ac:dyDescent="0.2">
      <c r="H214" s="19"/>
      <c r="I214" s="19"/>
    </row>
    <row r="215" spans="8:9" s="18" customFormat="1" x14ac:dyDescent="0.2">
      <c r="H215" s="19"/>
      <c r="I215" s="19"/>
    </row>
    <row r="216" spans="8:9" s="18" customFormat="1" x14ac:dyDescent="0.2">
      <c r="H216" s="19"/>
      <c r="I216" s="19"/>
    </row>
    <row r="217" spans="8:9" s="18" customFormat="1" x14ac:dyDescent="0.2">
      <c r="H217" s="19"/>
      <c r="I217" s="19"/>
    </row>
    <row r="218" spans="8:9" s="18" customFormat="1" x14ac:dyDescent="0.2">
      <c r="H218" s="19"/>
      <c r="I218" s="19"/>
    </row>
    <row r="219" spans="8:9" s="18" customFormat="1" x14ac:dyDescent="0.2">
      <c r="H219" s="19"/>
      <c r="I219" s="19"/>
    </row>
    <row r="220" spans="8:9" s="18" customFormat="1" x14ac:dyDescent="0.2">
      <c r="H220" s="19"/>
      <c r="I220" s="19"/>
    </row>
    <row r="221" spans="8:9" s="18" customFormat="1" x14ac:dyDescent="0.2">
      <c r="H221" s="19"/>
      <c r="I221" s="19"/>
    </row>
    <row r="222" spans="8:9" s="18" customFormat="1" x14ac:dyDescent="0.2">
      <c r="H222" s="19"/>
      <c r="I222" s="19"/>
    </row>
    <row r="223" spans="8:9" s="18" customFormat="1" x14ac:dyDescent="0.2">
      <c r="H223" s="19"/>
      <c r="I223" s="19"/>
    </row>
    <row r="224" spans="8:9" s="18" customFormat="1" x14ac:dyDescent="0.2">
      <c r="H224" s="19"/>
      <c r="I224" s="19"/>
    </row>
    <row r="225" spans="8:9" s="18" customFormat="1" x14ac:dyDescent="0.2">
      <c r="H225" s="19"/>
      <c r="I225" s="19"/>
    </row>
    <row r="226" spans="8:9" s="18" customFormat="1" x14ac:dyDescent="0.2">
      <c r="H226" s="19"/>
      <c r="I226" s="19"/>
    </row>
    <row r="227" spans="8:9" s="18" customFormat="1" x14ac:dyDescent="0.2">
      <c r="H227" s="19"/>
      <c r="I227" s="19"/>
    </row>
    <row r="228" spans="8:9" s="18" customFormat="1" x14ac:dyDescent="0.2">
      <c r="H228" s="19"/>
      <c r="I228" s="19"/>
    </row>
    <row r="229" spans="8:9" s="18" customFormat="1" x14ac:dyDescent="0.2">
      <c r="H229" s="19"/>
      <c r="I229" s="19"/>
    </row>
    <row r="230" spans="8:9" s="18" customFormat="1" x14ac:dyDescent="0.2">
      <c r="H230" s="19"/>
      <c r="I230" s="19"/>
    </row>
    <row r="231" spans="8:9" s="18" customFormat="1" x14ac:dyDescent="0.2">
      <c r="H231" s="19"/>
      <c r="I231" s="19"/>
    </row>
    <row r="232" spans="8:9" s="18" customFormat="1" x14ac:dyDescent="0.2">
      <c r="H232" s="19"/>
      <c r="I232" s="19"/>
    </row>
    <row r="233" spans="8:9" s="18" customFormat="1" x14ac:dyDescent="0.2">
      <c r="H233" s="19"/>
      <c r="I233" s="19"/>
    </row>
    <row r="234" spans="8:9" s="18" customFormat="1" x14ac:dyDescent="0.2">
      <c r="H234" s="19"/>
      <c r="I234" s="19"/>
    </row>
    <row r="235" spans="8:9" s="18" customFormat="1" x14ac:dyDescent="0.2">
      <c r="H235" s="19"/>
      <c r="I235" s="19"/>
    </row>
    <row r="236" spans="8:9" s="18" customFormat="1" x14ac:dyDescent="0.2">
      <c r="H236" s="19"/>
      <c r="I236" s="19"/>
    </row>
    <row r="237" spans="8:9" s="18" customFormat="1" x14ac:dyDescent="0.2">
      <c r="H237" s="19"/>
      <c r="I237" s="19"/>
    </row>
    <row r="238" spans="8:9" s="18" customFormat="1" x14ac:dyDescent="0.2">
      <c r="H238" s="19"/>
      <c r="I238" s="19"/>
    </row>
    <row r="239" spans="8:9" s="18" customFormat="1" x14ac:dyDescent="0.2">
      <c r="H239" s="19"/>
      <c r="I239" s="19"/>
    </row>
    <row r="240" spans="8:9" s="18" customFormat="1" x14ac:dyDescent="0.2">
      <c r="H240" s="19"/>
      <c r="I240" s="19"/>
    </row>
    <row r="241" spans="8:9" s="18" customFormat="1" x14ac:dyDescent="0.2">
      <c r="H241" s="19"/>
      <c r="I241" s="19"/>
    </row>
    <row r="242" spans="8:9" s="18" customFormat="1" x14ac:dyDescent="0.2">
      <c r="H242" s="19"/>
      <c r="I242" s="19"/>
    </row>
    <row r="243" spans="8:9" s="18" customFormat="1" x14ac:dyDescent="0.2">
      <c r="H243" s="19"/>
      <c r="I243" s="19"/>
    </row>
    <row r="244" spans="8:9" s="18" customFormat="1" x14ac:dyDescent="0.2">
      <c r="H244" s="19"/>
      <c r="I244" s="19"/>
    </row>
    <row r="245" spans="8:9" s="18" customFormat="1" x14ac:dyDescent="0.2">
      <c r="H245" s="19"/>
      <c r="I245" s="19"/>
    </row>
    <row r="246" spans="8:9" s="18" customFormat="1" x14ac:dyDescent="0.2">
      <c r="H246" s="19"/>
      <c r="I246" s="19"/>
    </row>
    <row r="247" spans="8:9" s="18" customFormat="1" x14ac:dyDescent="0.2">
      <c r="H247" s="19"/>
      <c r="I247" s="19"/>
    </row>
    <row r="248" spans="8:9" s="18" customFormat="1" x14ac:dyDescent="0.2">
      <c r="H248" s="19"/>
      <c r="I248" s="19"/>
    </row>
    <row r="249" spans="8:9" s="18" customFormat="1" x14ac:dyDescent="0.2">
      <c r="H249" s="19"/>
      <c r="I249" s="19"/>
    </row>
    <row r="250" spans="8:9" s="18" customFormat="1" x14ac:dyDescent="0.2">
      <c r="H250" s="19"/>
      <c r="I250" s="19"/>
    </row>
    <row r="251" spans="8:9" s="18" customFormat="1" x14ac:dyDescent="0.2">
      <c r="H251" s="19"/>
      <c r="I251" s="19"/>
    </row>
    <row r="252" spans="8:9" s="18" customFormat="1" x14ac:dyDescent="0.2">
      <c r="H252" s="19"/>
      <c r="I252" s="19"/>
    </row>
    <row r="253" spans="8:9" s="18" customFormat="1" x14ac:dyDescent="0.2">
      <c r="H253" s="19"/>
      <c r="I253" s="19"/>
    </row>
    <row r="254" spans="8:9" s="18" customFormat="1" x14ac:dyDescent="0.2">
      <c r="H254" s="19"/>
      <c r="I254" s="19"/>
    </row>
    <row r="255" spans="8:9" s="18" customFormat="1" x14ac:dyDescent="0.2">
      <c r="H255" s="19"/>
      <c r="I255" s="19"/>
    </row>
    <row r="256" spans="8:9" s="18" customFormat="1" x14ac:dyDescent="0.2">
      <c r="H256" s="19"/>
      <c r="I256" s="19"/>
    </row>
    <row r="257" spans="8:9" s="18" customFormat="1" x14ac:dyDescent="0.2">
      <c r="H257" s="19"/>
      <c r="I257" s="19"/>
    </row>
    <row r="258" spans="8:9" s="18" customFormat="1" x14ac:dyDescent="0.2">
      <c r="H258" s="19"/>
      <c r="I258" s="19"/>
    </row>
    <row r="259" spans="8:9" s="18" customFormat="1" x14ac:dyDescent="0.2">
      <c r="H259" s="19"/>
      <c r="I259" s="19"/>
    </row>
    <row r="260" spans="8:9" s="18" customFormat="1" x14ac:dyDescent="0.2">
      <c r="H260" s="19"/>
      <c r="I260" s="19"/>
    </row>
    <row r="261" spans="8:9" s="18" customFormat="1" x14ac:dyDescent="0.2">
      <c r="H261" s="19"/>
      <c r="I261" s="19"/>
    </row>
    <row r="262" spans="8:9" s="18" customFormat="1" x14ac:dyDescent="0.2">
      <c r="H262" s="19"/>
      <c r="I262" s="19"/>
    </row>
    <row r="263" spans="8:9" s="18" customFormat="1" x14ac:dyDescent="0.2">
      <c r="H263" s="19"/>
      <c r="I263" s="19"/>
    </row>
    <row r="264" spans="8:9" s="18" customFormat="1" x14ac:dyDescent="0.2">
      <c r="H264" s="19"/>
      <c r="I264" s="19"/>
    </row>
    <row r="265" spans="8:9" s="18" customFormat="1" x14ac:dyDescent="0.2">
      <c r="H265" s="19"/>
      <c r="I265" s="19"/>
    </row>
    <row r="266" spans="8:9" s="18" customFormat="1" x14ac:dyDescent="0.2">
      <c r="H266" s="19"/>
      <c r="I266" s="19"/>
    </row>
    <row r="267" spans="8:9" s="18" customFormat="1" x14ac:dyDescent="0.2">
      <c r="H267" s="19"/>
      <c r="I267" s="19"/>
    </row>
    <row r="268" spans="8:9" s="18" customFormat="1" x14ac:dyDescent="0.2">
      <c r="H268" s="19"/>
      <c r="I268" s="19"/>
    </row>
    <row r="269" spans="8:9" s="18" customFormat="1" x14ac:dyDescent="0.2">
      <c r="H269" s="19"/>
      <c r="I269" s="19"/>
    </row>
    <row r="270" spans="8:9" s="18" customFormat="1" x14ac:dyDescent="0.2">
      <c r="H270" s="19"/>
      <c r="I270" s="19"/>
    </row>
    <row r="271" spans="8:9" s="18" customFormat="1" x14ac:dyDescent="0.2">
      <c r="H271" s="19"/>
      <c r="I271" s="19"/>
    </row>
    <row r="272" spans="8:9" s="18" customFormat="1" x14ac:dyDescent="0.2">
      <c r="H272" s="19"/>
      <c r="I272" s="19"/>
    </row>
    <row r="273" spans="8:9" s="18" customFormat="1" x14ac:dyDescent="0.2">
      <c r="H273" s="19"/>
      <c r="I273" s="19"/>
    </row>
    <row r="274" spans="8:9" s="18" customFormat="1" x14ac:dyDescent="0.2">
      <c r="H274" s="19"/>
      <c r="I274" s="19"/>
    </row>
    <row r="275" spans="8:9" s="18" customFormat="1" x14ac:dyDescent="0.2">
      <c r="H275" s="19"/>
      <c r="I275" s="19"/>
    </row>
    <row r="276" spans="8:9" s="18" customFormat="1" x14ac:dyDescent="0.2">
      <c r="H276" s="19"/>
      <c r="I276" s="19"/>
    </row>
    <row r="277" spans="8:9" s="18" customFormat="1" x14ac:dyDescent="0.2">
      <c r="H277" s="19"/>
      <c r="I277" s="19"/>
    </row>
    <row r="278" spans="8:9" s="18" customFormat="1" x14ac:dyDescent="0.2">
      <c r="H278" s="19"/>
      <c r="I278" s="19"/>
    </row>
    <row r="279" spans="8:9" s="18" customFormat="1" x14ac:dyDescent="0.2">
      <c r="H279" s="19"/>
      <c r="I279" s="19"/>
    </row>
    <row r="280" spans="8:9" s="18" customFormat="1" x14ac:dyDescent="0.2">
      <c r="H280" s="19"/>
      <c r="I280" s="19"/>
    </row>
    <row r="281" spans="8:9" s="18" customFormat="1" x14ac:dyDescent="0.2">
      <c r="H281" s="19"/>
      <c r="I281" s="19"/>
    </row>
    <row r="282" spans="8:9" s="18" customFormat="1" x14ac:dyDescent="0.2">
      <c r="H282" s="19"/>
      <c r="I282" s="19"/>
    </row>
    <row r="283" spans="8:9" s="18" customFormat="1" x14ac:dyDescent="0.2">
      <c r="H283" s="19"/>
      <c r="I283" s="19"/>
    </row>
    <row r="284" spans="8:9" s="18" customFormat="1" x14ac:dyDescent="0.2">
      <c r="H284" s="19"/>
      <c r="I284" s="19"/>
    </row>
    <row r="285" spans="8:9" s="18" customFormat="1" x14ac:dyDescent="0.2">
      <c r="H285" s="19"/>
      <c r="I285" s="19"/>
    </row>
    <row r="286" spans="8:9" s="18" customFormat="1" x14ac:dyDescent="0.2">
      <c r="H286" s="19"/>
      <c r="I286" s="19"/>
    </row>
    <row r="287" spans="8:9" s="18" customFormat="1" x14ac:dyDescent="0.2">
      <c r="H287" s="19"/>
      <c r="I287" s="19"/>
    </row>
    <row r="288" spans="8:9" s="18" customFormat="1" x14ac:dyDescent="0.2">
      <c r="H288" s="19"/>
      <c r="I288" s="19"/>
    </row>
    <row r="289" spans="8:9" s="18" customFormat="1" x14ac:dyDescent="0.2">
      <c r="H289" s="19"/>
      <c r="I289" s="19"/>
    </row>
    <row r="290" spans="8:9" s="18" customFormat="1" x14ac:dyDescent="0.2">
      <c r="H290" s="19"/>
      <c r="I290" s="19"/>
    </row>
    <row r="291" spans="8:9" s="18" customFormat="1" x14ac:dyDescent="0.2">
      <c r="H291" s="19"/>
      <c r="I291" s="19"/>
    </row>
    <row r="292" spans="8:9" s="18" customFormat="1" x14ac:dyDescent="0.2">
      <c r="H292" s="19"/>
      <c r="I292" s="19"/>
    </row>
    <row r="293" spans="8:9" s="18" customFormat="1" x14ac:dyDescent="0.2">
      <c r="H293" s="19"/>
      <c r="I293" s="19"/>
    </row>
    <row r="294" spans="8:9" s="18" customFormat="1" x14ac:dyDescent="0.2">
      <c r="H294" s="19"/>
      <c r="I294" s="19"/>
    </row>
    <row r="295" spans="8:9" s="18" customFormat="1" x14ac:dyDescent="0.2">
      <c r="H295" s="19"/>
      <c r="I295" s="19"/>
    </row>
    <row r="296" spans="8:9" s="18" customFormat="1" x14ac:dyDescent="0.2">
      <c r="H296" s="19"/>
      <c r="I296" s="19"/>
    </row>
    <row r="297" spans="8:9" s="18" customFormat="1" x14ac:dyDescent="0.2">
      <c r="H297" s="19"/>
      <c r="I297" s="19"/>
    </row>
    <row r="298" spans="8:9" s="18" customFormat="1" x14ac:dyDescent="0.2">
      <c r="H298" s="19"/>
      <c r="I298" s="19"/>
    </row>
    <row r="299" spans="8:9" s="18" customFormat="1" x14ac:dyDescent="0.2">
      <c r="H299" s="19"/>
      <c r="I299" s="19"/>
    </row>
    <row r="300" spans="8:9" s="18" customFormat="1" x14ac:dyDescent="0.2">
      <c r="H300" s="19"/>
      <c r="I300" s="19"/>
    </row>
    <row r="301" spans="8:9" s="18" customFormat="1" x14ac:dyDescent="0.2">
      <c r="H301" s="19"/>
      <c r="I301" s="19"/>
    </row>
    <row r="302" spans="8:9" s="18" customFormat="1" x14ac:dyDescent="0.2">
      <c r="H302" s="19"/>
      <c r="I302" s="19"/>
    </row>
    <row r="303" spans="8:9" s="18" customFormat="1" x14ac:dyDescent="0.2">
      <c r="H303" s="19"/>
      <c r="I303" s="19"/>
    </row>
    <row r="304" spans="8:9" s="18" customFormat="1" x14ac:dyDescent="0.2">
      <c r="H304" s="19"/>
      <c r="I304" s="19"/>
    </row>
    <row r="305" spans="8:9" s="18" customFormat="1" x14ac:dyDescent="0.2">
      <c r="H305" s="19"/>
      <c r="I305" s="19"/>
    </row>
    <row r="306" spans="8:9" s="18" customFormat="1" x14ac:dyDescent="0.2">
      <c r="H306" s="19"/>
      <c r="I306" s="19"/>
    </row>
    <row r="307" spans="8:9" s="18" customFormat="1" x14ac:dyDescent="0.2">
      <c r="H307" s="19"/>
      <c r="I307" s="19"/>
    </row>
    <row r="308" spans="8:9" s="18" customFormat="1" x14ac:dyDescent="0.2">
      <c r="H308" s="19"/>
      <c r="I308" s="19"/>
    </row>
    <row r="309" spans="8:9" s="18" customFormat="1" x14ac:dyDescent="0.2">
      <c r="H309" s="19"/>
      <c r="I309" s="19"/>
    </row>
    <row r="310" spans="8:9" s="18" customFormat="1" x14ac:dyDescent="0.2">
      <c r="H310" s="19"/>
      <c r="I310" s="19"/>
    </row>
    <row r="311" spans="8:9" s="18" customFormat="1" x14ac:dyDescent="0.2">
      <c r="H311" s="19"/>
      <c r="I311" s="19"/>
    </row>
    <row r="312" spans="8:9" s="18" customFormat="1" x14ac:dyDescent="0.2">
      <c r="H312" s="19"/>
      <c r="I312" s="19"/>
    </row>
    <row r="313" spans="8:9" s="18" customFormat="1" x14ac:dyDescent="0.2">
      <c r="H313" s="19"/>
      <c r="I313" s="19"/>
    </row>
    <row r="314" spans="8:9" s="18" customFormat="1" x14ac:dyDescent="0.2">
      <c r="H314" s="19"/>
      <c r="I314" s="19"/>
    </row>
    <row r="315" spans="8:9" s="18" customFormat="1" x14ac:dyDescent="0.2">
      <c r="H315" s="19"/>
      <c r="I315" s="19"/>
    </row>
    <row r="316" spans="8:9" s="18" customFormat="1" x14ac:dyDescent="0.2">
      <c r="H316" s="19"/>
      <c r="I316" s="19"/>
    </row>
    <row r="317" spans="8:9" s="18" customFormat="1" x14ac:dyDescent="0.2">
      <c r="H317" s="19"/>
      <c r="I317" s="19"/>
    </row>
    <row r="318" spans="8:9" s="18" customFormat="1" x14ac:dyDescent="0.2">
      <c r="H318" s="19"/>
      <c r="I318" s="19"/>
    </row>
    <row r="319" spans="8:9" s="18" customFormat="1" x14ac:dyDescent="0.2">
      <c r="H319" s="19"/>
      <c r="I319" s="19"/>
    </row>
    <row r="320" spans="8:9" s="18" customFormat="1" x14ac:dyDescent="0.2">
      <c r="H320" s="19"/>
      <c r="I320" s="19"/>
    </row>
    <row r="321" spans="8:9" s="18" customFormat="1" x14ac:dyDescent="0.2">
      <c r="H321" s="19"/>
      <c r="I321" s="19"/>
    </row>
    <row r="322" spans="8:9" s="18" customFormat="1" x14ac:dyDescent="0.2">
      <c r="H322" s="19"/>
      <c r="I322" s="19"/>
    </row>
    <row r="323" spans="8:9" s="18" customFormat="1" x14ac:dyDescent="0.2">
      <c r="H323" s="19"/>
      <c r="I323" s="19"/>
    </row>
    <row r="324" spans="8:9" s="18" customFormat="1" x14ac:dyDescent="0.2">
      <c r="H324" s="19"/>
      <c r="I324" s="19"/>
    </row>
    <row r="325" spans="8:9" s="18" customFormat="1" x14ac:dyDescent="0.2">
      <c r="H325" s="19"/>
      <c r="I325" s="19"/>
    </row>
    <row r="326" spans="8:9" s="18" customFormat="1" x14ac:dyDescent="0.2">
      <c r="H326" s="19"/>
      <c r="I326" s="19"/>
    </row>
    <row r="327" spans="8:9" s="18" customFormat="1" x14ac:dyDescent="0.2">
      <c r="H327" s="19"/>
      <c r="I327" s="19"/>
    </row>
    <row r="328" spans="8:9" s="18" customFormat="1" x14ac:dyDescent="0.2">
      <c r="H328" s="19"/>
      <c r="I328" s="19"/>
    </row>
    <row r="329" spans="8:9" s="18" customFormat="1" x14ac:dyDescent="0.2">
      <c r="H329" s="19"/>
      <c r="I329" s="19"/>
    </row>
    <row r="330" spans="8:9" s="18" customFormat="1" x14ac:dyDescent="0.2">
      <c r="H330" s="19"/>
      <c r="I330" s="19"/>
    </row>
    <row r="331" spans="8:9" s="18" customFormat="1" x14ac:dyDescent="0.2">
      <c r="H331" s="19"/>
      <c r="I331" s="19"/>
    </row>
    <row r="332" spans="8:9" s="18" customFormat="1" x14ac:dyDescent="0.2">
      <c r="H332" s="19"/>
      <c r="I332" s="19"/>
    </row>
    <row r="333" spans="8:9" s="18" customFormat="1" x14ac:dyDescent="0.2">
      <c r="H333" s="19"/>
      <c r="I333" s="19"/>
    </row>
    <row r="334" spans="8:9" s="18" customFormat="1" x14ac:dyDescent="0.2">
      <c r="H334" s="19"/>
      <c r="I334" s="19"/>
    </row>
    <row r="335" spans="8:9" s="18" customFormat="1" x14ac:dyDescent="0.2">
      <c r="H335" s="19"/>
      <c r="I335" s="19"/>
    </row>
    <row r="336" spans="8:9" s="18" customFormat="1" x14ac:dyDescent="0.2">
      <c r="H336" s="19"/>
      <c r="I336" s="19"/>
    </row>
    <row r="337" spans="8:9" s="18" customFormat="1" x14ac:dyDescent="0.2">
      <c r="H337" s="19"/>
      <c r="I337" s="19"/>
    </row>
    <row r="338" spans="8:9" s="18" customFormat="1" x14ac:dyDescent="0.2">
      <c r="H338" s="19"/>
      <c r="I338" s="19"/>
    </row>
    <row r="339" spans="8:9" s="18" customFormat="1" x14ac:dyDescent="0.2">
      <c r="H339" s="19"/>
      <c r="I339" s="19"/>
    </row>
    <row r="340" spans="8:9" s="18" customFormat="1" x14ac:dyDescent="0.2">
      <c r="H340" s="19"/>
      <c r="I340" s="19"/>
    </row>
    <row r="341" spans="8:9" s="18" customFormat="1" x14ac:dyDescent="0.2">
      <c r="H341" s="19"/>
      <c r="I341" s="19"/>
    </row>
    <row r="342" spans="8:9" s="18" customFormat="1" x14ac:dyDescent="0.2">
      <c r="H342" s="19"/>
      <c r="I342" s="19"/>
    </row>
    <row r="343" spans="8:9" s="18" customFormat="1" x14ac:dyDescent="0.2">
      <c r="H343" s="19"/>
      <c r="I343" s="19"/>
    </row>
    <row r="344" spans="8:9" s="18" customFormat="1" x14ac:dyDescent="0.2">
      <c r="H344" s="19"/>
      <c r="I344" s="19"/>
    </row>
    <row r="345" spans="8:9" s="18" customFormat="1" x14ac:dyDescent="0.2">
      <c r="H345" s="19"/>
      <c r="I345" s="19"/>
    </row>
    <row r="346" spans="8:9" s="18" customFormat="1" x14ac:dyDescent="0.2">
      <c r="H346" s="19"/>
      <c r="I346" s="19"/>
    </row>
    <row r="347" spans="8:9" s="18" customFormat="1" x14ac:dyDescent="0.2">
      <c r="H347" s="19"/>
      <c r="I347" s="19"/>
    </row>
    <row r="348" spans="8:9" s="18" customFormat="1" x14ac:dyDescent="0.2">
      <c r="H348" s="19"/>
      <c r="I348" s="19"/>
    </row>
    <row r="349" spans="8:9" s="18" customFormat="1" x14ac:dyDescent="0.2">
      <c r="H349" s="19"/>
      <c r="I349" s="19"/>
    </row>
    <row r="350" spans="8:9" s="18" customFormat="1" x14ac:dyDescent="0.2">
      <c r="H350" s="19"/>
      <c r="I350" s="19"/>
    </row>
    <row r="351" spans="8:9" s="18" customFormat="1" x14ac:dyDescent="0.2">
      <c r="H351" s="19"/>
      <c r="I351" s="19"/>
    </row>
    <row r="352" spans="8:9" s="18" customFormat="1" x14ac:dyDescent="0.2">
      <c r="H352" s="19"/>
      <c r="I352" s="19"/>
    </row>
    <row r="353" spans="8:9" s="18" customFormat="1" x14ac:dyDescent="0.2">
      <c r="H353" s="19"/>
      <c r="I353" s="19"/>
    </row>
    <row r="354" spans="8:9" s="18" customFormat="1" x14ac:dyDescent="0.2">
      <c r="H354" s="19"/>
      <c r="I354" s="19"/>
    </row>
    <row r="355" spans="8:9" s="18" customFormat="1" x14ac:dyDescent="0.2">
      <c r="H355" s="19"/>
      <c r="I355" s="19"/>
    </row>
    <row r="356" spans="8:9" s="18" customFormat="1" x14ac:dyDescent="0.2">
      <c r="H356" s="19"/>
      <c r="I356" s="19"/>
    </row>
    <row r="357" spans="8:9" s="18" customFormat="1" x14ac:dyDescent="0.2">
      <c r="H357" s="19"/>
      <c r="I357" s="19"/>
    </row>
    <row r="358" spans="8:9" s="18" customFormat="1" x14ac:dyDescent="0.2">
      <c r="H358" s="19"/>
      <c r="I358" s="19"/>
    </row>
    <row r="359" spans="8:9" s="18" customFormat="1" x14ac:dyDescent="0.2">
      <c r="H359" s="19"/>
      <c r="I359" s="19"/>
    </row>
    <row r="360" spans="8:9" s="18" customFormat="1" x14ac:dyDescent="0.2">
      <c r="H360" s="19"/>
      <c r="I360" s="19"/>
    </row>
    <row r="361" spans="8:9" s="18" customFormat="1" x14ac:dyDescent="0.2">
      <c r="H361" s="19"/>
      <c r="I361" s="19"/>
    </row>
    <row r="362" spans="8:9" s="18" customFormat="1" x14ac:dyDescent="0.2">
      <c r="H362" s="19"/>
      <c r="I362" s="19"/>
    </row>
    <row r="363" spans="8:9" s="18" customFormat="1" x14ac:dyDescent="0.2">
      <c r="H363" s="19"/>
      <c r="I363" s="19"/>
    </row>
    <row r="364" spans="8:9" s="18" customFormat="1" x14ac:dyDescent="0.2">
      <c r="H364" s="19"/>
      <c r="I364" s="19"/>
    </row>
    <row r="365" spans="8:9" s="18" customFormat="1" x14ac:dyDescent="0.2">
      <c r="H365" s="19"/>
      <c r="I365" s="19"/>
    </row>
    <row r="366" spans="8:9" s="18" customFormat="1" x14ac:dyDescent="0.2">
      <c r="H366" s="19"/>
      <c r="I366" s="19"/>
    </row>
    <row r="367" spans="8:9" s="18" customFormat="1" x14ac:dyDescent="0.2">
      <c r="H367" s="19"/>
      <c r="I367" s="19"/>
    </row>
    <row r="368" spans="8:9" s="18" customFormat="1" x14ac:dyDescent="0.2">
      <c r="H368" s="19"/>
      <c r="I368" s="19"/>
    </row>
    <row r="369" spans="8:9" s="18" customFormat="1" x14ac:dyDescent="0.2">
      <c r="H369" s="19"/>
      <c r="I369" s="19"/>
    </row>
    <row r="370" spans="8:9" s="18" customFormat="1" x14ac:dyDescent="0.2">
      <c r="H370" s="19"/>
      <c r="I370" s="19"/>
    </row>
    <row r="371" spans="8:9" s="18" customFormat="1" x14ac:dyDescent="0.2">
      <c r="H371" s="19"/>
      <c r="I371" s="19"/>
    </row>
    <row r="372" spans="8:9" s="18" customFormat="1" x14ac:dyDescent="0.2">
      <c r="H372" s="19"/>
      <c r="I372" s="19"/>
    </row>
    <row r="373" spans="8:9" s="18" customFormat="1" x14ac:dyDescent="0.2">
      <c r="H373" s="19"/>
      <c r="I373" s="19"/>
    </row>
    <row r="374" spans="8:9" s="18" customFormat="1" x14ac:dyDescent="0.2">
      <c r="H374" s="19"/>
      <c r="I374" s="19"/>
    </row>
    <row r="375" spans="8:9" s="18" customFormat="1" x14ac:dyDescent="0.2">
      <c r="H375" s="19"/>
      <c r="I375" s="19"/>
    </row>
    <row r="376" spans="8:9" s="18" customFormat="1" x14ac:dyDescent="0.2">
      <c r="H376" s="19"/>
      <c r="I376" s="19"/>
    </row>
    <row r="377" spans="8:9" s="18" customFormat="1" x14ac:dyDescent="0.2">
      <c r="H377" s="19"/>
      <c r="I377" s="19"/>
    </row>
    <row r="378" spans="8:9" s="18" customFormat="1" x14ac:dyDescent="0.2">
      <c r="H378" s="19"/>
      <c r="I378" s="19"/>
    </row>
    <row r="379" spans="8:9" s="18" customFormat="1" x14ac:dyDescent="0.2">
      <c r="H379" s="19"/>
      <c r="I379" s="19"/>
    </row>
    <row r="380" spans="8:9" s="18" customFormat="1" x14ac:dyDescent="0.2">
      <c r="H380" s="19"/>
      <c r="I380" s="19"/>
    </row>
    <row r="381" spans="8:9" s="18" customFormat="1" x14ac:dyDescent="0.2">
      <c r="H381" s="19"/>
      <c r="I381" s="19"/>
    </row>
    <row r="382" spans="8:9" s="18" customFormat="1" x14ac:dyDescent="0.2">
      <c r="H382" s="19"/>
      <c r="I382" s="19"/>
    </row>
    <row r="383" spans="8:9" s="18" customFormat="1" x14ac:dyDescent="0.2">
      <c r="H383" s="19"/>
      <c r="I383" s="19"/>
    </row>
    <row r="384" spans="8:9" s="18" customFormat="1" x14ac:dyDescent="0.2">
      <c r="H384" s="19"/>
      <c r="I384" s="19"/>
    </row>
    <row r="385" spans="8:9" s="18" customFormat="1" x14ac:dyDescent="0.2">
      <c r="H385" s="19"/>
      <c r="I385" s="19"/>
    </row>
    <row r="386" spans="8:9" s="18" customFormat="1" x14ac:dyDescent="0.2">
      <c r="H386" s="19"/>
      <c r="I386" s="19"/>
    </row>
    <row r="387" spans="8:9" s="18" customFormat="1" x14ac:dyDescent="0.2">
      <c r="H387" s="19"/>
      <c r="I387" s="19"/>
    </row>
    <row r="388" spans="8:9" s="18" customFormat="1" x14ac:dyDescent="0.2">
      <c r="H388" s="19"/>
      <c r="I388" s="19"/>
    </row>
    <row r="389" spans="8:9" s="18" customFormat="1" x14ac:dyDescent="0.2">
      <c r="H389" s="19"/>
      <c r="I389" s="19"/>
    </row>
    <row r="390" spans="8:9" s="18" customFormat="1" x14ac:dyDescent="0.2">
      <c r="H390" s="19"/>
      <c r="I390" s="19"/>
    </row>
    <row r="391" spans="8:9" s="18" customFormat="1" x14ac:dyDescent="0.2">
      <c r="H391" s="19"/>
      <c r="I391" s="19"/>
    </row>
    <row r="392" spans="8:9" s="18" customFormat="1" x14ac:dyDescent="0.2">
      <c r="H392" s="19"/>
      <c r="I392" s="19"/>
    </row>
    <row r="393" spans="8:9" s="18" customFormat="1" x14ac:dyDescent="0.2">
      <c r="H393" s="19"/>
      <c r="I393" s="19"/>
    </row>
    <row r="394" spans="8:9" s="18" customFormat="1" x14ac:dyDescent="0.2">
      <c r="H394" s="19"/>
      <c r="I394" s="19"/>
    </row>
    <row r="395" spans="8:9" s="18" customFormat="1" x14ac:dyDescent="0.2">
      <c r="H395" s="19"/>
      <c r="I395" s="19"/>
    </row>
    <row r="396" spans="8:9" s="18" customFormat="1" x14ac:dyDescent="0.2">
      <c r="H396" s="19"/>
      <c r="I396" s="19"/>
    </row>
    <row r="397" spans="8:9" s="18" customFormat="1" x14ac:dyDescent="0.2">
      <c r="H397" s="19"/>
      <c r="I397" s="19"/>
    </row>
    <row r="398" spans="8:9" s="18" customFormat="1" x14ac:dyDescent="0.2">
      <c r="H398" s="19"/>
      <c r="I398" s="19"/>
    </row>
    <row r="399" spans="8:9" s="18" customFormat="1" x14ac:dyDescent="0.2">
      <c r="H399" s="19"/>
      <c r="I399" s="19"/>
    </row>
    <row r="400" spans="8:9" s="18" customFormat="1" x14ac:dyDescent="0.2">
      <c r="H400" s="19"/>
      <c r="I400" s="19"/>
    </row>
    <row r="401" spans="8:9" s="18" customFormat="1" x14ac:dyDescent="0.2">
      <c r="H401" s="19"/>
      <c r="I401" s="19"/>
    </row>
    <row r="402" spans="8:9" s="18" customFormat="1" x14ac:dyDescent="0.2">
      <c r="H402" s="19"/>
      <c r="I402" s="19"/>
    </row>
    <row r="403" spans="8:9" s="18" customFormat="1" x14ac:dyDescent="0.2">
      <c r="H403" s="19"/>
      <c r="I403" s="19"/>
    </row>
    <row r="404" spans="8:9" s="18" customFormat="1" x14ac:dyDescent="0.2">
      <c r="H404" s="19"/>
      <c r="I404" s="19"/>
    </row>
    <row r="405" spans="8:9" s="18" customFormat="1" x14ac:dyDescent="0.2">
      <c r="H405" s="19"/>
      <c r="I405" s="19"/>
    </row>
    <row r="406" spans="8:9" s="18" customFormat="1" x14ac:dyDescent="0.2">
      <c r="H406" s="19"/>
      <c r="I406" s="19"/>
    </row>
    <row r="407" spans="8:9" s="18" customFormat="1" x14ac:dyDescent="0.2">
      <c r="H407" s="19"/>
      <c r="I407" s="19"/>
    </row>
    <row r="408" spans="8:9" s="18" customFormat="1" x14ac:dyDescent="0.2">
      <c r="H408" s="19"/>
      <c r="I408" s="19"/>
    </row>
    <row r="409" spans="8:9" s="18" customFormat="1" x14ac:dyDescent="0.2">
      <c r="H409" s="19"/>
      <c r="I409" s="19"/>
    </row>
    <row r="410" spans="8:9" s="18" customFormat="1" x14ac:dyDescent="0.2">
      <c r="H410" s="19"/>
      <c r="I410" s="19"/>
    </row>
    <row r="411" spans="8:9" s="18" customFormat="1" x14ac:dyDescent="0.2">
      <c r="H411" s="19"/>
      <c r="I411" s="19"/>
    </row>
    <row r="412" spans="8:9" s="18" customFormat="1" x14ac:dyDescent="0.2">
      <c r="H412" s="19"/>
      <c r="I412" s="19"/>
    </row>
    <row r="413" spans="8:9" s="18" customFormat="1" x14ac:dyDescent="0.2">
      <c r="H413" s="19"/>
      <c r="I413" s="19"/>
    </row>
    <row r="414" spans="8:9" s="18" customFormat="1" x14ac:dyDescent="0.2">
      <c r="H414" s="19"/>
      <c r="I414" s="19"/>
    </row>
    <row r="415" spans="8:9" s="18" customFormat="1" x14ac:dyDescent="0.2">
      <c r="H415" s="19"/>
      <c r="I415" s="19"/>
    </row>
    <row r="416" spans="8:9" s="18" customFormat="1" x14ac:dyDescent="0.2">
      <c r="H416" s="19"/>
      <c r="I416" s="19"/>
    </row>
    <row r="417" spans="8:9" s="18" customFormat="1" x14ac:dyDescent="0.2">
      <c r="H417" s="19"/>
      <c r="I417" s="19"/>
    </row>
    <row r="418" spans="8:9" s="18" customFormat="1" x14ac:dyDescent="0.2">
      <c r="H418" s="19"/>
      <c r="I418" s="19"/>
    </row>
    <row r="419" spans="8:9" s="18" customFormat="1" x14ac:dyDescent="0.2">
      <c r="H419" s="19"/>
      <c r="I419" s="19"/>
    </row>
    <row r="420" spans="8:9" s="18" customFormat="1" x14ac:dyDescent="0.2">
      <c r="H420" s="19"/>
      <c r="I420" s="19"/>
    </row>
    <row r="421" spans="8:9" s="18" customFormat="1" x14ac:dyDescent="0.2">
      <c r="H421" s="19"/>
      <c r="I421" s="19"/>
    </row>
    <row r="422" spans="8:9" s="18" customFormat="1" x14ac:dyDescent="0.2">
      <c r="H422" s="19"/>
      <c r="I422" s="19"/>
    </row>
    <row r="423" spans="8:9" s="18" customFormat="1" x14ac:dyDescent="0.2">
      <c r="H423" s="19"/>
      <c r="I423" s="19"/>
    </row>
    <row r="424" spans="8:9" s="18" customFormat="1" x14ac:dyDescent="0.2">
      <c r="H424" s="19"/>
      <c r="I424" s="19"/>
    </row>
    <row r="425" spans="8:9" s="18" customFormat="1" x14ac:dyDescent="0.2">
      <c r="H425" s="19"/>
      <c r="I425" s="19"/>
    </row>
    <row r="426" spans="8:9" s="18" customFormat="1" x14ac:dyDescent="0.2">
      <c r="H426" s="19"/>
      <c r="I426" s="19"/>
    </row>
    <row r="427" spans="8:9" s="18" customFormat="1" x14ac:dyDescent="0.2">
      <c r="H427" s="19"/>
      <c r="I427" s="19"/>
    </row>
    <row r="428" spans="8:9" s="18" customFormat="1" x14ac:dyDescent="0.2">
      <c r="H428" s="19"/>
      <c r="I428" s="19"/>
    </row>
    <row r="429" spans="8:9" s="18" customFormat="1" x14ac:dyDescent="0.2">
      <c r="H429" s="19"/>
      <c r="I429" s="19"/>
    </row>
    <row r="430" spans="8:9" s="18" customFormat="1" x14ac:dyDescent="0.2">
      <c r="H430" s="19"/>
      <c r="I430" s="19"/>
    </row>
    <row r="431" spans="8:9" s="18" customFormat="1" x14ac:dyDescent="0.2">
      <c r="H431" s="19"/>
      <c r="I431" s="19"/>
    </row>
    <row r="432" spans="8:9" s="18" customFormat="1" x14ac:dyDescent="0.2">
      <c r="H432" s="19"/>
      <c r="I432" s="19"/>
    </row>
    <row r="433" spans="8:9" s="18" customFormat="1" x14ac:dyDescent="0.2">
      <c r="H433" s="19"/>
      <c r="I433" s="19"/>
    </row>
    <row r="434" spans="8:9" s="18" customFormat="1" x14ac:dyDescent="0.2">
      <c r="H434" s="19"/>
      <c r="I434" s="19"/>
    </row>
    <row r="435" spans="8:9" s="18" customFormat="1" x14ac:dyDescent="0.2">
      <c r="H435" s="19"/>
      <c r="I435" s="19"/>
    </row>
    <row r="436" spans="8:9" s="18" customFormat="1" x14ac:dyDescent="0.2">
      <c r="H436" s="19"/>
      <c r="I436" s="19"/>
    </row>
    <row r="437" spans="8:9" s="18" customFormat="1" x14ac:dyDescent="0.2">
      <c r="H437" s="19"/>
      <c r="I437" s="19"/>
    </row>
    <row r="438" spans="8:9" s="18" customFormat="1" x14ac:dyDescent="0.2">
      <c r="H438" s="19"/>
      <c r="I438" s="19"/>
    </row>
    <row r="439" spans="8:9" s="18" customFormat="1" x14ac:dyDescent="0.2">
      <c r="H439" s="19"/>
      <c r="I439" s="19"/>
    </row>
    <row r="440" spans="8:9" s="18" customFormat="1" x14ac:dyDescent="0.2">
      <c r="H440" s="19"/>
      <c r="I440" s="19"/>
    </row>
    <row r="441" spans="8:9" s="18" customFormat="1" x14ac:dyDescent="0.2">
      <c r="H441" s="19"/>
      <c r="I441" s="19"/>
    </row>
    <row r="442" spans="8:9" s="18" customFormat="1" x14ac:dyDescent="0.2">
      <c r="H442" s="19"/>
      <c r="I442" s="19"/>
    </row>
    <row r="443" spans="8:9" s="18" customFormat="1" x14ac:dyDescent="0.2">
      <c r="H443" s="19"/>
      <c r="I443" s="19"/>
    </row>
    <row r="444" spans="8:9" s="18" customFormat="1" x14ac:dyDescent="0.2">
      <c r="H444" s="19"/>
      <c r="I444" s="19"/>
    </row>
    <row r="445" spans="8:9" s="18" customFormat="1" x14ac:dyDescent="0.2">
      <c r="H445" s="19"/>
      <c r="I445" s="19"/>
    </row>
    <row r="446" spans="8:9" s="18" customFormat="1" x14ac:dyDescent="0.2">
      <c r="H446" s="19"/>
      <c r="I446" s="19"/>
    </row>
    <row r="447" spans="8:9" s="18" customFormat="1" x14ac:dyDescent="0.2">
      <c r="H447" s="19"/>
      <c r="I447" s="19"/>
    </row>
    <row r="448" spans="8:9" s="18" customFormat="1" x14ac:dyDescent="0.2">
      <c r="H448" s="19"/>
      <c r="I448" s="19"/>
    </row>
    <row r="449" spans="8:9" s="18" customFormat="1" x14ac:dyDescent="0.2">
      <c r="H449" s="19"/>
      <c r="I449" s="19"/>
    </row>
    <row r="450" spans="8:9" s="18" customFormat="1" x14ac:dyDescent="0.2">
      <c r="H450" s="19"/>
      <c r="I450" s="19"/>
    </row>
    <row r="451" spans="8:9" s="18" customFormat="1" x14ac:dyDescent="0.2">
      <c r="H451" s="19"/>
      <c r="I451" s="19"/>
    </row>
    <row r="452" spans="8:9" s="18" customFormat="1" x14ac:dyDescent="0.2">
      <c r="H452" s="19"/>
      <c r="I452" s="19"/>
    </row>
    <row r="453" spans="8:9" s="18" customFormat="1" x14ac:dyDescent="0.2">
      <c r="H453" s="19"/>
      <c r="I453" s="19"/>
    </row>
    <row r="454" spans="8:9" s="18" customFormat="1" x14ac:dyDescent="0.2">
      <c r="H454" s="19"/>
      <c r="I454" s="19"/>
    </row>
    <row r="455" spans="8:9" s="18" customFormat="1" x14ac:dyDescent="0.2">
      <c r="H455" s="19"/>
      <c r="I455" s="19"/>
    </row>
    <row r="456" spans="8:9" s="18" customFormat="1" x14ac:dyDescent="0.2">
      <c r="H456" s="19"/>
      <c r="I456" s="19"/>
    </row>
    <row r="457" spans="8:9" s="18" customFormat="1" x14ac:dyDescent="0.2">
      <c r="H457" s="19"/>
      <c r="I457" s="19"/>
    </row>
    <row r="458" spans="8:9" s="18" customFormat="1" x14ac:dyDescent="0.2">
      <c r="H458" s="19"/>
      <c r="I458" s="19"/>
    </row>
    <row r="459" spans="8:9" s="18" customFormat="1" x14ac:dyDescent="0.2">
      <c r="H459" s="19"/>
      <c r="I459" s="19"/>
    </row>
    <row r="460" spans="8:9" s="18" customFormat="1" x14ac:dyDescent="0.2">
      <c r="H460" s="19"/>
      <c r="I460" s="19"/>
    </row>
    <row r="461" spans="8:9" s="18" customFormat="1" x14ac:dyDescent="0.2">
      <c r="H461" s="19"/>
      <c r="I461" s="19"/>
    </row>
    <row r="462" spans="8:9" s="18" customFormat="1" x14ac:dyDescent="0.2">
      <c r="H462" s="19"/>
      <c r="I462" s="19"/>
    </row>
    <row r="463" spans="8:9" s="18" customFormat="1" x14ac:dyDescent="0.2">
      <c r="H463" s="19"/>
      <c r="I463" s="19"/>
    </row>
    <row r="464" spans="8:9" s="18" customFormat="1" x14ac:dyDescent="0.2">
      <c r="H464" s="19"/>
      <c r="I464" s="19"/>
    </row>
    <row r="465" spans="8:9" s="18" customFormat="1" x14ac:dyDescent="0.2">
      <c r="H465" s="19"/>
      <c r="I465" s="19"/>
    </row>
    <row r="466" spans="8:9" s="18" customFormat="1" x14ac:dyDescent="0.2">
      <c r="H466" s="19"/>
      <c r="I466" s="19"/>
    </row>
    <row r="467" spans="8:9" s="18" customFormat="1" x14ac:dyDescent="0.2">
      <c r="H467" s="19"/>
      <c r="I467" s="19"/>
    </row>
    <row r="468" spans="8:9" s="18" customFormat="1" x14ac:dyDescent="0.2">
      <c r="H468" s="19"/>
      <c r="I468" s="19"/>
    </row>
    <row r="469" spans="8:9" s="18" customFormat="1" x14ac:dyDescent="0.2">
      <c r="H469" s="19"/>
      <c r="I469" s="19"/>
    </row>
    <row r="470" spans="8:9" s="18" customFormat="1" x14ac:dyDescent="0.2">
      <c r="H470" s="19"/>
      <c r="I470" s="19"/>
    </row>
    <row r="471" spans="8:9" s="18" customFormat="1" x14ac:dyDescent="0.2">
      <c r="H471" s="19"/>
      <c r="I471" s="19"/>
    </row>
    <row r="472" spans="8:9" s="18" customFormat="1" x14ac:dyDescent="0.2">
      <c r="H472" s="19"/>
      <c r="I472" s="19"/>
    </row>
    <row r="473" spans="8:9" s="18" customFormat="1" x14ac:dyDescent="0.2">
      <c r="H473" s="19"/>
      <c r="I473" s="19"/>
    </row>
    <row r="474" spans="8:9" s="18" customFormat="1" x14ac:dyDescent="0.2">
      <c r="H474" s="19"/>
      <c r="I474" s="19"/>
    </row>
    <row r="475" spans="8:9" s="18" customFormat="1" x14ac:dyDescent="0.2">
      <c r="H475" s="19"/>
      <c r="I475" s="19"/>
    </row>
    <row r="476" spans="8:9" s="18" customFormat="1" x14ac:dyDescent="0.2">
      <c r="H476" s="19"/>
      <c r="I476" s="19"/>
    </row>
    <row r="477" spans="8:9" s="18" customFormat="1" x14ac:dyDescent="0.2">
      <c r="H477" s="19"/>
      <c r="I477" s="19"/>
    </row>
    <row r="478" spans="8:9" s="18" customFormat="1" x14ac:dyDescent="0.2">
      <c r="H478" s="19"/>
      <c r="I478" s="19"/>
    </row>
    <row r="479" spans="8:9" s="18" customFormat="1" x14ac:dyDescent="0.2">
      <c r="H479" s="19"/>
      <c r="I479" s="19"/>
    </row>
    <row r="480" spans="8:9" s="18" customFormat="1" x14ac:dyDescent="0.2">
      <c r="H480" s="19"/>
      <c r="I480" s="19"/>
    </row>
    <row r="481" spans="8:9" s="18" customFormat="1" x14ac:dyDescent="0.2">
      <c r="H481" s="19"/>
      <c r="I481" s="19"/>
    </row>
    <row r="482" spans="8:9" s="18" customFormat="1" x14ac:dyDescent="0.2">
      <c r="H482" s="19"/>
      <c r="I482" s="19"/>
    </row>
    <row r="483" spans="8:9" s="18" customFormat="1" x14ac:dyDescent="0.2">
      <c r="H483" s="19"/>
      <c r="I483" s="19"/>
    </row>
    <row r="484" spans="8:9" s="18" customFormat="1" x14ac:dyDescent="0.2">
      <c r="H484" s="19"/>
      <c r="I484" s="19"/>
    </row>
    <row r="485" spans="8:9" s="18" customFormat="1" x14ac:dyDescent="0.2">
      <c r="H485" s="19"/>
      <c r="I485" s="19"/>
    </row>
    <row r="486" spans="8:9" s="18" customFormat="1" x14ac:dyDescent="0.2">
      <c r="H486" s="19"/>
      <c r="I486" s="19"/>
    </row>
    <row r="487" spans="8:9" s="18" customFormat="1" x14ac:dyDescent="0.2">
      <c r="H487" s="19"/>
      <c r="I487" s="19"/>
    </row>
    <row r="488" spans="8:9" s="18" customFormat="1" x14ac:dyDescent="0.2">
      <c r="H488" s="19"/>
      <c r="I488" s="19"/>
    </row>
    <row r="489" spans="8:9" s="18" customFormat="1" x14ac:dyDescent="0.2">
      <c r="H489" s="19"/>
      <c r="I489" s="19"/>
    </row>
    <row r="490" spans="8:9" s="18" customFormat="1" x14ac:dyDescent="0.2">
      <c r="H490" s="19"/>
      <c r="I490" s="19"/>
    </row>
    <row r="491" spans="8:9" s="18" customFormat="1" x14ac:dyDescent="0.2">
      <c r="H491" s="19"/>
      <c r="I491" s="19"/>
    </row>
    <row r="492" spans="8:9" s="18" customFormat="1" x14ac:dyDescent="0.2">
      <c r="H492" s="19"/>
      <c r="I492" s="19"/>
    </row>
    <row r="493" spans="8:9" s="18" customFormat="1" x14ac:dyDescent="0.2">
      <c r="H493" s="19"/>
      <c r="I493" s="19"/>
    </row>
    <row r="494" spans="8:9" s="18" customFormat="1" x14ac:dyDescent="0.2">
      <c r="H494" s="19"/>
      <c r="I494" s="19"/>
    </row>
    <row r="495" spans="8:9" s="18" customFormat="1" x14ac:dyDescent="0.2">
      <c r="H495" s="19"/>
      <c r="I495" s="19"/>
    </row>
    <row r="496" spans="8:9" s="18" customFormat="1" x14ac:dyDescent="0.2">
      <c r="H496" s="19"/>
      <c r="I496" s="19"/>
    </row>
    <row r="497" spans="8:9" s="18" customFormat="1" x14ac:dyDescent="0.2">
      <c r="H497" s="19"/>
      <c r="I497" s="19"/>
    </row>
    <row r="498" spans="8:9" s="18" customFormat="1" x14ac:dyDescent="0.2">
      <c r="H498" s="19"/>
      <c r="I498" s="19"/>
    </row>
    <row r="499" spans="8:9" s="18" customFormat="1" x14ac:dyDescent="0.2">
      <c r="H499" s="19"/>
      <c r="I499" s="19"/>
    </row>
    <row r="500" spans="8:9" s="18" customFormat="1" x14ac:dyDescent="0.2">
      <c r="H500" s="19"/>
      <c r="I500" s="19"/>
    </row>
    <row r="501" spans="8:9" s="18" customFormat="1" x14ac:dyDescent="0.2">
      <c r="H501" s="19"/>
      <c r="I501" s="19"/>
    </row>
    <row r="502" spans="8:9" s="18" customFormat="1" x14ac:dyDescent="0.2">
      <c r="H502" s="19"/>
      <c r="I502" s="19"/>
    </row>
    <row r="503" spans="8:9" s="18" customFormat="1" x14ac:dyDescent="0.2">
      <c r="H503" s="19"/>
      <c r="I503" s="19"/>
    </row>
    <row r="504" spans="8:9" s="18" customFormat="1" x14ac:dyDescent="0.2">
      <c r="H504" s="19"/>
      <c r="I504" s="19"/>
    </row>
    <row r="505" spans="8:9" s="18" customFormat="1" x14ac:dyDescent="0.2">
      <c r="H505" s="19"/>
      <c r="I505" s="19"/>
    </row>
    <row r="506" spans="8:9" s="18" customFormat="1" x14ac:dyDescent="0.2">
      <c r="H506" s="19"/>
      <c r="I506" s="19"/>
    </row>
    <row r="507" spans="8:9" s="18" customFormat="1" x14ac:dyDescent="0.2">
      <c r="H507" s="19"/>
      <c r="I507" s="19"/>
    </row>
    <row r="508" spans="8:9" s="18" customFormat="1" x14ac:dyDescent="0.2">
      <c r="H508" s="19"/>
      <c r="I508" s="19"/>
    </row>
    <row r="509" spans="8:9" s="18" customFormat="1" x14ac:dyDescent="0.2">
      <c r="H509" s="19"/>
      <c r="I509" s="19"/>
    </row>
    <row r="510" spans="8:9" s="18" customFormat="1" x14ac:dyDescent="0.2">
      <c r="H510" s="19"/>
      <c r="I510" s="19"/>
    </row>
    <row r="511" spans="8:9" s="18" customFormat="1" x14ac:dyDescent="0.2">
      <c r="H511" s="19"/>
      <c r="I511" s="19"/>
    </row>
    <row r="512" spans="8:9" s="18" customFormat="1" x14ac:dyDescent="0.2">
      <c r="H512" s="19"/>
      <c r="I512" s="19"/>
    </row>
    <row r="513" spans="8:9" s="18" customFormat="1" x14ac:dyDescent="0.2">
      <c r="H513" s="19"/>
      <c r="I513" s="19"/>
    </row>
    <row r="514" spans="8:9" s="18" customFormat="1" x14ac:dyDescent="0.2">
      <c r="H514" s="19"/>
      <c r="I514" s="19"/>
    </row>
    <row r="515" spans="8:9" s="18" customFormat="1" x14ac:dyDescent="0.2">
      <c r="H515" s="19"/>
      <c r="I515" s="19"/>
    </row>
    <row r="516" spans="8:9" s="18" customFormat="1" x14ac:dyDescent="0.2">
      <c r="H516" s="19"/>
      <c r="I516" s="19"/>
    </row>
    <row r="517" spans="8:9" s="18" customFormat="1" x14ac:dyDescent="0.2">
      <c r="H517" s="19"/>
      <c r="I517" s="19"/>
    </row>
    <row r="518" spans="8:9" s="18" customFormat="1" x14ac:dyDescent="0.2">
      <c r="H518" s="19"/>
      <c r="I518" s="19"/>
    </row>
    <row r="519" spans="8:9" s="18" customFormat="1" x14ac:dyDescent="0.2">
      <c r="H519" s="19"/>
      <c r="I519" s="19"/>
    </row>
    <row r="520" spans="8:9" s="18" customFormat="1" x14ac:dyDescent="0.2">
      <c r="H520" s="19"/>
      <c r="I520" s="19"/>
    </row>
    <row r="521" spans="8:9" s="18" customFormat="1" x14ac:dyDescent="0.2">
      <c r="H521" s="19"/>
      <c r="I521" s="19"/>
    </row>
    <row r="522" spans="8:9" s="18" customFormat="1" x14ac:dyDescent="0.2">
      <c r="H522" s="19"/>
      <c r="I522" s="19"/>
    </row>
    <row r="523" spans="8:9" s="18" customFormat="1" x14ac:dyDescent="0.2">
      <c r="H523" s="19"/>
      <c r="I523" s="19"/>
    </row>
    <row r="524" spans="8:9" s="18" customFormat="1" x14ac:dyDescent="0.2">
      <c r="H524" s="19"/>
      <c r="I524" s="19"/>
    </row>
    <row r="525" spans="8:9" s="18" customFormat="1" x14ac:dyDescent="0.2">
      <c r="H525" s="19"/>
      <c r="I525" s="19"/>
    </row>
    <row r="526" spans="8:9" s="18" customFormat="1" x14ac:dyDescent="0.2">
      <c r="H526" s="19"/>
      <c r="I526" s="19"/>
    </row>
    <row r="527" spans="8:9" s="18" customFormat="1" x14ac:dyDescent="0.2">
      <c r="H527" s="19"/>
      <c r="I527" s="19"/>
    </row>
    <row r="528" spans="8:9" s="18" customFormat="1" x14ac:dyDescent="0.2">
      <c r="H528" s="19"/>
      <c r="I528" s="19"/>
    </row>
    <row r="529" spans="8:9" s="18" customFormat="1" x14ac:dyDescent="0.2">
      <c r="H529" s="19"/>
      <c r="I529" s="19"/>
    </row>
    <row r="530" spans="8:9" s="18" customFormat="1" x14ac:dyDescent="0.2">
      <c r="H530" s="19"/>
      <c r="I530" s="19"/>
    </row>
    <row r="531" spans="8:9" s="18" customFormat="1" x14ac:dyDescent="0.2">
      <c r="H531" s="19"/>
      <c r="I531" s="19"/>
    </row>
    <row r="532" spans="8:9" s="18" customFormat="1" x14ac:dyDescent="0.2">
      <c r="H532" s="19"/>
      <c r="I532" s="19"/>
    </row>
    <row r="533" spans="8:9" s="18" customFormat="1" x14ac:dyDescent="0.2">
      <c r="H533" s="19"/>
      <c r="I533" s="19"/>
    </row>
    <row r="534" spans="8:9" s="18" customFormat="1" x14ac:dyDescent="0.2">
      <c r="H534" s="19"/>
      <c r="I534" s="19"/>
    </row>
    <row r="535" spans="8:9" s="18" customFormat="1" x14ac:dyDescent="0.2">
      <c r="H535" s="19"/>
      <c r="I535" s="19"/>
    </row>
    <row r="536" spans="8:9" s="18" customFormat="1" x14ac:dyDescent="0.2">
      <c r="H536" s="19"/>
      <c r="I536" s="19"/>
    </row>
    <row r="537" spans="8:9" s="18" customFormat="1" x14ac:dyDescent="0.2">
      <c r="H537" s="19"/>
      <c r="I537" s="19"/>
    </row>
    <row r="538" spans="8:9" s="18" customFormat="1" x14ac:dyDescent="0.2">
      <c r="H538" s="19"/>
      <c r="I538" s="19"/>
    </row>
    <row r="539" spans="8:9" s="18" customFormat="1" x14ac:dyDescent="0.2">
      <c r="H539" s="19"/>
      <c r="I539" s="19"/>
    </row>
    <row r="540" spans="8:9" s="18" customFormat="1" x14ac:dyDescent="0.2">
      <c r="H540" s="19"/>
      <c r="I540" s="19"/>
    </row>
    <row r="541" spans="8:9" s="18" customFormat="1" x14ac:dyDescent="0.2">
      <c r="H541" s="19"/>
      <c r="I541" s="19"/>
    </row>
    <row r="542" spans="8:9" s="18" customFormat="1" x14ac:dyDescent="0.2">
      <c r="H542" s="19"/>
      <c r="I542" s="19"/>
    </row>
    <row r="543" spans="8:9" s="18" customFormat="1" x14ac:dyDescent="0.2">
      <c r="H543" s="19"/>
      <c r="I543" s="19"/>
    </row>
    <row r="544" spans="8:9" s="18" customFormat="1" x14ac:dyDescent="0.2">
      <c r="H544" s="19"/>
      <c r="I544" s="19"/>
    </row>
    <row r="545" spans="8:9" s="18" customFormat="1" x14ac:dyDescent="0.2">
      <c r="H545" s="19"/>
      <c r="I545" s="19"/>
    </row>
    <row r="546" spans="8:9" s="18" customFormat="1" x14ac:dyDescent="0.2">
      <c r="H546" s="19"/>
      <c r="I546" s="19"/>
    </row>
    <row r="547" spans="8:9" s="18" customFormat="1" x14ac:dyDescent="0.2">
      <c r="H547" s="19"/>
      <c r="I547" s="19"/>
    </row>
    <row r="548" spans="8:9" s="18" customFormat="1" x14ac:dyDescent="0.2">
      <c r="H548" s="19"/>
      <c r="I548" s="19"/>
    </row>
    <row r="549" spans="8:9" s="18" customFormat="1" x14ac:dyDescent="0.2">
      <c r="H549" s="19"/>
      <c r="I549" s="19"/>
    </row>
    <row r="550" spans="8:9" s="18" customFormat="1" x14ac:dyDescent="0.2">
      <c r="H550" s="19"/>
      <c r="I550" s="19"/>
    </row>
    <row r="551" spans="8:9" s="18" customFormat="1" x14ac:dyDescent="0.2">
      <c r="H551" s="19"/>
      <c r="I551" s="19"/>
    </row>
    <row r="552" spans="8:9" s="18" customFormat="1" x14ac:dyDescent="0.2">
      <c r="H552" s="19"/>
      <c r="I552" s="19"/>
    </row>
    <row r="553" spans="8:9" s="18" customFormat="1" x14ac:dyDescent="0.2">
      <c r="H553" s="19"/>
      <c r="I553" s="19"/>
    </row>
    <row r="554" spans="8:9" s="18" customFormat="1" x14ac:dyDescent="0.2">
      <c r="H554" s="19"/>
      <c r="I554" s="19"/>
    </row>
    <row r="555" spans="8:9" s="18" customFormat="1" x14ac:dyDescent="0.2">
      <c r="H555" s="19"/>
      <c r="I555" s="19"/>
    </row>
    <row r="556" spans="8:9" s="18" customFormat="1" x14ac:dyDescent="0.2">
      <c r="H556" s="19"/>
      <c r="I556" s="19"/>
    </row>
    <row r="557" spans="8:9" s="18" customFormat="1" x14ac:dyDescent="0.2">
      <c r="H557" s="19"/>
      <c r="I557" s="19"/>
    </row>
    <row r="558" spans="8:9" s="18" customFormat="1" x14ac:dyDescent="0.2">
      <c r="H558" s="19"/>
      <c r="I558" s="19"/>
    </row>
    <row r="559" spans="8:9" s="18" customFormat="1" x14ac:dyDescent="0.2">
      <c r="H559" s="19"/>
      <c r="I559" s="19"/>
    </row>
    <row r="560" spans="8:9" s="18" customFormat="1" x14ac:dyDescent="0.2">
      <c r="H560" s="19"/>
      <c r="I560" s="19"/>
    </row>
    <row r="561" spans="8:9" s="18" customFormat="1" x14ac:dyDescent="0.2">
      <c r="H561" s="19"/>
      <c r="I561" s="19"/>
    </row>
    <row r="562" spans="8:9" s="18" customFormat="1" x14ac:dyDescent="0.2">
      <c r="H562" s="19"/>
      <c r="I562" s="19"/>
    </row>
    <row r="563" spans="8:9" s="18" customFormat="1" x14ac:dyDescent="0.2">
      <c r="H563" s="19"/>
      <c r="I563" s="19"/>
    </row>
    <row r="564" spans="8:9" s="18" customFormat="1" x14ac:dyDescent="0.2">
      <c r="H564" s="19"/>
      <c r="I564" s="19"/>
    </row>
    <row r="565" spans="8:9" s="18" customFormat="1" x14ac:dyDescent="0.2">
      <c r="H565" s="19"/>
      <c r="I565" s="19"/>
    </row>
    <row r="566" spans="8:9" s="18" customFormat="1" x14ac:dyDescent="0.2">
      <c r="H566" s="19"/>
      <c r="I566" s="19"/>
    </row>
    <row r="567" spans="8:9" s="18" customFormat="1" x14ac:dyDescent="0.2">
      <c r="H567" s="19"/>
      <c r="I567" s="19"/>
    </row>
    <row r="568" spans="8:9" s="18" customFormat="1" x14ac:dyDescent="0.2">
      <c r="H568" s="19"/>
      <c r="I568" s="19"/>
    </row>
    <row r="569" spans="8:9" s="18" customFormat="1" x14ac:dyDescent="0.2">
      <c r="H569" s="19"/>
      <c r="I569" s="19"/>
    </row>
    <row r="570" spans="8:9" s="18" customFormat="1" x14ac:dyDescent="0.2">
      <c r="H570" s="19"/>
      <c r="I570" s="19"/>
    </row>
    <row r="571" spans="8:9" s="18" customFormat="1" x14ac:dyDescent="0.2">
      <c r="H571" s="19"/>
      <c r="I571" s="19"/>
    </row>
    <row r="572" spans="8:9" s="18" customFormat="1" x14ac:dyDescent="0.2">
      <c r="H572" s="19"/>
      <c r="I572" s="19"/>
    </row>
    <row r="573" spans="8:9" s="18" customFormat="1" x14ac:dyDescent="0.2">
      <c r="H573" s="19"/>
      <c r="I573" s="19"/>
    </row>
    <row r="574" spans="8:9" s="18" customFormat="1" x14ac:dyDescent="0.2">
      <c r="H574" s="19"/>
      <c r="I574" s="19"/>
    </row>
    <row r="575" spans="8:9" s="18" customFormat="1" x14ac:dyDescent="0.2">
      <c r="H575" s="19"/>
      <c r="I575" s="19"/>
    </row>
    <row r="576" spans="8:9" s="18" customFormat="1" x14ac:dyDescent="0.2">
      <c r="H576" s="19"/>
      <c r="I576" s="19"/>
    </row>
    <row r="577" spans="8:9" s="18" customFormat="1" x14ac:dyDescent="0.2">
      <c r="H577" s="19"/>
      <c r="I577" s="19"/>
    </row>
    <row r="578" spans="8:9" s="18" customFormat="1" x14ac:dyDescent="0.2">
      <c r="H578" s="19"/>
      <c r="I578" s="19"/>
    </row>
    <row r="579" spans="8:9" s="18" customFormat="1" x14ac:dyDescent="0.2">
      <c r="H579" s="19"/>
      <c r="I579" s="19"/>
    </row>
    <row r="580" spans="8:9" s="18" customFormat="1" x14ac:dyDescent="0.2">
      <c r="H580" s="19"/>
      <c r="I580" s="19"/>
    </row>
    <row r="581" spans="8:9" s="18" customFormat="1" x14ac:dyDescent="0.2">
      <c r="H581" s="19"/>
      <c r="I581" s="19"/>
    </row>
    <row r="582" spans="8:9" s="18" customFormat="1" x14ac:dyDescent="0.2">
      <c r="H582" s="19"/>
      <c r="I582" s="19"/>
    </row>
    <row r="583" spans="8:9" s="18" customFormat="1" x14ac:dyDescent="0.2">
      <c r="H583" s="19"/>
      <c r="I583" s="19"/>
    </row>
    <row r="584" spans="8:9" s="18" customFormat="1" x14ac:dyDescent="0.2">
      <c r="H584" s="19"/>
      <c r="I584" s="19"/>
    </row>
    <row r="585" spans="8:9" s="18" customFormat="1" x14ac:dyDescent="0.2">
      <c r="H585" s="19"/>
      <c r="I585" s="19"/>
    </row>
    <row r="586" spans="8:9" s="18" customFormat="1" x14ac:dyDescent="0.2">
      <c r="H586" s="19"/>
      <c r="I586" s="19"/>
    </row>
    <row r="587" spans="8:9" s="18" customFormat="1" x14ac:dyDescent="0.2">
      <c r="H587" s="19"/>
      <c r="I587" s="19"/>
    </row>
    <row r="588" spans="8:9" s="18" customFormat="1" x14ac:dyDescent="0.2">
      <c r="H588" s="19"/>
      <c r="I588" s="19"/>
    </row>
    <row r="589" spans="8:9" s="18" customFormat="1" x14ac:dyDescent="0.2">
      <c r="H589" s="19"/>
      <c r="I589" s="19"/>
    </row>
    <row r="590" spans="8:9" s="18" customFormat="1" x14ac:dyDescent="0.2">
      <c r="H590" s="19"/>
      <c r="I590" s="19"/>
    </row>
    <row r="591" spans="8:9" s="18" customFormat="1" x14ac:dyDescent="0.2">
      <c r="H591" s="19"/>
      <c r="I591" s="19"/>
    </row>
    <row r="592" spans="8:9" s="18" customFormat="1" x14ac:dyDescent="0.2">
      <c r="H592" s="19"/>
      <c r="I592" s="19"/>
    </row>
    <row r="593" spans="8:9" s="18" customFormat="1" x14ac:dyDescent="0.2">
      <c r="H593" s="19"/>
      <c r="I593" s="19"/>
    </row>
    <row r="594" spans="8:9" s="18" customFormat="1" x14ac:dyDescent="0.2">
      <c r="H594" s="19"/>
      <c r="I594" s="19"/>
    </row>
    <row r="595" spans="8:9" s="18" customFormat="1" x14ac:dyDescent="0.2">
      <c r="H595" s="19"/>
      <c r="I595" s="19"/>
    </row>
    <row r="596" spans="8:9" s="18" customFormat="1" x14ac:dyDescent="0.2">
      <c r="H596" s="19"/>
      <c r="I596" s="19"/>
    </row>
    <row r="597" spans="8:9" s="18" customFormat="1" x14ac:dyDescent="0.2">
      <c r="H597" s="19"/>
      <c r="I597" s="19"/>
    </row>
    <row r="598" spans="8:9" s="18" customFormat="1" x14ac:dyDescent="0.2">
      <c r="H598" s="19"/>
      <c r="I598" s="19"/>
    </row>
    <row r="599" spans="8:9" s="18" customFormat="1" x14ac:dyDescent="0.2">
      <c r="H599" s="19"/>
      <c r="I599" s="19"/>
    </row>
    <row r="600" spans="8:9" s="18" customFormat="1" x14ac:dyDescent="0.2">
      <c r="H600" s="19"/>
      <c r="I600" s="19"/>
    </row>
    <row r="601" spans="8:9" s="18" customFormat="1" x14ac:dyDescent="0.2">
      <c r="H601" s="19"/>
      <c r="I601" s="19"/>
    </row>
    <row r="602" spans="8:9" s="18" customFormat="1" x14ac:dyDescent="0.2">
      <c r="H602" s="19"/>
      <c r="I602" s="19"/>
    </row>
    <row r="603" spans="8:9" s="18" customFormat="1" x14ac:dyDescent="0.2">
      <c r="H603" s="19"/>
      <c r="I603" s="19"/>
    </row>
    <row r="604" spans="8:9" s="18" customFormat="1" x14ac:dyDescent="0.2">
      <c r="H604" s="19"/>
      <c r="I604" s="19"/>
    </row>
    <row r="605" spans="8:9" s="18" customFormat="1" x14ac:dyDescent="0.2">
      <c r="H605" s="19"/>
      <c r="I605" s="19"/>
    </row>
    <row r="606" spans="8:9" s="18" customFormat="1" x14ac:dyDescent="0.2">
      <c r="H606" s="19"/>
      <c r="I606" s="19"/>
    </row>
    <row r="607" spans="8:9" s="18" customFormat="1" x14ac:dyDescent="0.2">
      <c r="H607" s="19"/>
      <c r="I607" s="19"/>
    </row>
    <row r="608" spans="8:9" s="18" customFormat="1" x14ac:dyDescent="0.2">
      <c r="H608" s="19"/>
      <c r="I608" s="19"/>
    </row>
    <row r="609" spans="8:9" s="18" customFormat="1" x14ac:dyDescent="0.2">
      <c r="H609" s="19"/>
      <c r="I609" s="19"/>
    </row>
    <row r="610" spans="8:9" s="18" customFormat="1" x14ac:dyDescent="0.2">
      <c r="H610" s="19"/>
      <c r="I610" s="19"/>
    </row>
    <row r="611" spans="8:9" s="18" customFormat="1" x14ac:dyDescent="0.2">
      <c r="H611" s="19"/>
      <c r="I611" s="19"/>
    </row>
    <row r="612" spans="8:9" s="18" customFormat="1" x14ac:dyDescent="0.2">
      <c r="H612" s="19"/>
      <c r="I612" s="19"/>
    </row>
    <row r="613" spans="8:9" s="18" customFormat="1" x14ac:dyDescent="0.2">
      <c r="H613" s="19"/>
      <c r="I613" s="19"/>
    </row>
    <row r="614" spans="8:9" s="18" customFormat="1" x14ac:dyDescent="0.2">
      <c r="H614" s="19"/>
      <c r="I614" s="19"/>
    </row>
    <row r="615" spans="8:9" s="18" customFormat="1" x14ac:dyDescent="0.2">
      <c r="H615" s="19"/>
      <c r="I615" s="19"/>
    </row>
    <row r="616" spans="8:9" s="18" customFormat="1" x14ac:dyDescent="0.2">
      <c r="H616" s="19"/>
      <c r="I616" s="19"/>
    </row>
    <row r="617" spans="8:9" s="18" customFormat="1" x14ac:dyDescent="0.2">
      <c r="H617" s="19"/>
      <c r="I617" s="19"/>
    </row>
    <row r="618" spans="8:9" s="18" customFormat="1" x14ac:dyDescent="0.2">
      <c r="H618" s="19"/>
      <c r="I618" s="19"/>
    </row>
    <row r="619" spans="8:9" s="18" customFormat="1" x14ac:dyDescent="0.2">
      <c r="H619" s="19"/>
      <c r="I619" s="19"/>
    </row>
    <row r="620" spans="8:9" s="18" customFormat="1" x14ac:dyDescent="0.2">
      <c r="H620" s="19"/>
      <c r="I620" s="19"/>
    </row>
    <row r="621" spans="8:9" s="18" customFormat="1" x14ac:dyDescent="0.2">
      <c r="H621" s="19"/>
      <c r="I621" s="19"/>
    </row>
    <row r="622" spans="8:9" s="18" customFormat="1" x14ac:dyDescent="0.2">
      <c r="H622" s="19"/>
      <c r="I622" s="19"/>
    </row>
    <row r="623" spans="8:9" s="18" customFormat="1" x14ac:dyDescent="0.2">
      <c r="H623" s="19"/>
      <c r="I623" s="19"/>
    </row>
    <row r="624" spans="8:9" s="18" customFormat="1" x14ac:dyDescent="0.2">
      <c r="H624" s="19"/>
      <c r="I624" s="19"/>
    </row>
    <row r="625" spans="8:9" s="18" customFormat="1" x14ac:dyDescent="0.2">
      <c r="H625" s="19"/>
      <c r="I625" s="19"/>
    </row>
    <row r="626" spans="8:9" s="18" customFormat="1" x14ac:dyDescent="0.2">
      <c r="H626" s="19"/>
      <c r="I626" s="19"/>
    </row>
    <row r="627" spans="8:9" s="18" customFormat="1" x14ac:dyDescent="0.2">
      <c r="H627" s="19"/>
      <c r="I627" s="19"/>
    </row>
    <row r="628" spans="8:9" s="18" customFormat="1" x14ac:dyDescent="0.2">
      <c r="H628" s="19"/>
      <c r="I628" s="19"/>
    </row>
    <row r="629" spans="8:9" s="18" customFormat="1" x14ac:dyDescent="0.2">
      <c r="H629" s="19"/>
      <c r="I629" s="19"/>
    </row>
    <row r="630" spans="8:9" s="18" customFormat="1" x14ac:dyDescent="0.2">
      <c r="H630" s="19"/>
      <c r="I630" s="19"/>
    </row>
    <row r="631" spans="8:9" s="18" customFormat="1" x14ac:dyDescent="0.2">
      <c r="H631" s="19"/>
      <c r="I631" s="19"/>
    </row>
    <row r="632" spans="8:9" s="18" customFormat="1" x14ac:dyDescent="0.2">
      <c r="H632" s="19"/>
      <c r="I632" s="19"/>
    </row>
    <row r="633" spans="8:9" s="18" customFormat="1" x14ac:dyDescent="0.2">
      <c r="H633" s="19"/>
      <c r="I633" s="19"/>
    </row>
    <row r="634" spans="8:9" s="18" customFormat="1" x14ac:dyDescent="0.2">
      <c r="H634" s="19"/>
      <c r="I634" s="19"/>
    </row>
    <row r="635" spans="8:9" s="18" customFormat="1" x14ac:dyDescent="0.2">
      <c r="H635" s="19"/>
      <c r="I635" s="19"/>
    </row>
    <row r="636" spans="8:9" s="18" customFormat="1" x14ac:dyDescent="0.2">
      <c r="H636" s="19"/>
      <c r="I636" s="19"/>
    </row>
    <row r="637" spans="8:9" s="18" customFormat="1" x14ac:dyDescent="0.2">
      <c r="H637" s="19"/>
      <c r="I637" s="19"/>
    </row>
    <row r="638" spans="8:9" s="18" customFormat="1" x14ac:dyDescent="0.2">
      <c r="H638" s="19"/>
      <c r="I638" s="19"/>
    </row>
    <row r="639" spans="8:9" s="18" customFormat="1" x14ac:dyDescent="0.2">
      <c r="H639" s="19"/>
      <c r="I639" s="19"/>
    </row>
    <row r="640" spans="8:9" s="18" customFormat="1" x14ac:dyDescent="0.2">
      <c r="H640" s="19"/>
      <c r="I640" s="19"/>
    </row>
    <row r="641" spans="8:9" s="18" customFormat="1" x14ac:dyDescent="0.2">
      <c r="H641" s="19"/>
      <c r="I641" s="19"/>
    </row>
    <row r="642" spans="8:9" s="18" customFormat="1" x14ac:dyDescent="0.2">
      <c r="H642" s="19"/>
      <c r="I642" s="19"/>
    </row>
    <row r="643" spans="8:9" s="18" customFormat="1" x14ac:dyDescent="0.2">
      <c r="H643" s="19"/>
      <c r="I643" s="19"/>
    </row>
    <row r="644" spans="8:9" s="18" customFormat="1" x14ac:dyDescent="0.2">
      <c r="H644" s="19"/>
      <c r="I644" s="19"/>
    </row>
    <row r="645" spans="8:9" s="18" customFormat="1" x14ac:dyDescent="0.2">
      <c r="H645" s="19"/>
      <c r="I645" s="19"/>
    </row>
    <row r="646" spans="8:9" s="18" customFormat="1" x14ac:dyDescent="0.2">
      <c r="H646" s="19"/>
      <c r="I646" s="19"/>
    </row>
    <row r="647" spans="8:9" s="18" customFormat="1" x14ac:dyDescent="0.2">
      <c r="H647" s="19"/>
      <c r="I647" s="19"/>
    </row>
    <row r="648" spans="8:9" s="18" customFormat="1" x14ac:dyDescent="0.2">
      <c r="H648" s="19"/>
      <c r="I648" s="19"/>
    </row>
    <row r="649" spans="8:9" s="18" customFormat="1" x14ac:dyDescent="0.2">
      <c r="H649" s="19"/>
      <c r="I649" s="19"/>
    </row>
    <row r="650" spans="8:9" s="18" customFormat="1" x14ac:dyDescent="0.2">
      <c r="H650" s="19"/>
      <c r="I650" s="19"/>
    </row>
    <row r="651" spans="8:9" s="18" customFormat="1" x14ac:dyDescent="0.2">
      <c r="H651" s="19"/>
      <c r="I651" s="19"/>
    </row>
    <row r="652" spans="8:9" s="18" customFormat="1" x14ac:dyDescent="0.2">
      <c r="H652" s="19"/>
      <c r="I652" s="19"/>
    </row>
    <row r="653" spans="8:9" s="18" customFormat="1" x14ac:dyDescent="0.2">
      <c r="H653" s="19"/>
      <c r="I653" s="19"/>
    </row>
    <row r="654" spans="8:9" s="18" customFormat="1" x14ac:dyDescent="0.2">
      <c r="H654" s="19"/>
      <c r="I654" s="19"/>
    </row>
    <row r="655" spans="8:9" s="18" customFormat="1" x14ac:dyDescent="0.2">
      <c r="H655" s="19"/>
      <c r="I655" s="19"/>
    </row>
    <row r="656" spans="8:9" s="18" customFormat="1" x14ac:dyDescent="0.2">
      <c r="H656" s="19"/>
      <c r="I656" s="19"/>
    </row>
    <row r="657" spans="8:9" s="18" customFormat="1" x14ac:dyDescent="0.2">
      <c r="H657" s="19"/>
      <c r="I657" s="19"/>
    </row>
    <row r="658" spans="8:9" s="18" customFormat="1" x14ac:dyDescent="0.2">
      <c r="H658" s="19"/>
      <c r="I658" s="19"/>
    </row>
    <row r="659" spans="8:9" s="18" customFormat="1" x14ac:dyDescent="0.2">
      <c r="H659" s="19"/>
      <c r="I659" s="19"/>
    </row>
    <row r="660" spans="8:9" s="18" customFormat="1" x14ac:dyDescent="0.2">
      <c r="H660" s="19"/>
      <c r="I660" s="19"/>
    </row>
    <row r="661" spans="8:9" s="18" customFormat="1" x14ac:dyDescent="0.2">
      <c r="H661" s="19"/>
      <c r="I661" s="19"/>
    </row>
    <row r="662" spans="8:9" s="18" customFormat="1" x14ac:dyDescent="0.2">
      <c r="H662" s="19"/>
      <c r="I662" s="19"/>
    </row>
    <row r="663" spans="8:9" s="18" customFormat="1" x14ac:dyDescent="0.2">
      <c r="H663" s="19"/>
      <c r="I663" s="19"/>
    </row>
    <row r="664" spans="8:9" s="18" customFormat="1" x14ac:dyDescent="0.2">
      <c r="H664" s="19"/>
      <c r="I664" s="19"/>
    </row>
    <row r="665" spans="8:9" s="18" customFormat="1" x14ac:dyDescent="0.2">
      <c r="H665" s="19"/>
      <c r="I665" s="19"/>
    </row>
    <row r="666" spans="8:9" s="18" customFormat="1" x14ac:dyDescent="0.2">
      <c r="H666" s="19"/>
      <c r="I666" s="19"/>
    </row>
    <row r="667" spans="8:9" s="18" customFormat="1" x14ac:dyDescent="0.2">
      <c r="H667" s="19"/>
      <c r="I667" s="19"/>
    </row>
    <row r="668" spans="8:9" s="18" customFormat="1" x14ac:dyDescent="0.2">
      <c r="H668" s="19"/>
      <c r="I668" s="19"/>
    </row>
    <row r="669" spans="8:9" s="18" customFormat="1" x14ac:dyDescent="0.2">
      <c r="H669" s="19"/>
      <c r="I669" s="19"/>
    </row>
    <row r="670" spans="8:9" s="18" customFormat="1" x14ac:dyDescent="0.2">
      <c r="H670" s="19"/>
      <c r="I670" s="19"/>
    </row>
    <row r="671" spans="8:9" s="18" customFormat="1" x14ac:dyDescent="0.2">
      <c r="H671" s="19"/>
      <c r="I671" s="19"/>
    </row>
    <row r="672" spans="8:9" s="18" customFormat="1" x14ac:dyDescent="0.2">
      <c r="H672" s="19"/>
      <c r="I672" s="19"/>
    </row>
    <row r="673" spans="8:9" s="18" customFormat="1" x14ac:dyDescent="0.2">
      <c r="H673" s="19"/>
      <c r="I673" s="19"/>
    </row>
    <row r="674" spans="8:9" s="18" customFormat="1" x14ac:dyDescent="0.2">
      <c r="H674" s="19"/>
      <c r="I674" s="19"/>
    </row>
    <row r="675" spans="8:9" s="18" customFormat="1" x14ac:dyDescent="0.2">
      <c r="H675" s="19"/>
      <c r="I675" s="19"/>
    </row>
    <row r="676" spans="8:9" s="18" customFormat="1" x14ac:dyDescent="0.2">
      <c r="H676" s="19"/>
      <c r="I676" s="19"/>
    </row>
    <row r="677" spans="8:9" s="18" customFormat="1" x14ac:dyDescent="0.2">
      <c r="H677" s="19"/>
      <c r="I677" s="19"/>
    </row>
    <row r="678" spans="8:9" s="18" customFormat="1" x14ac:dyDescent="0.2">
      <c r="H678" s="19"/>
      <c r="I678" s="19"/>
    </row>
    <row r="679" spans="8:9" s="18" customFormat="1" x14ac:dyDescent="0.2">
      <c r="H679" s="19"/>
      <c r="I679" s="19"/>
    </row>
    <row r="680" spans="8:9" s="18" customFormat="1" x14ac:dyDescent="0.2">
      <c r="H680" s="19"/>
      <c r="I680" s="19"/>
    </row>
    <row r="681" spans="8:9" s="18" customFormat="1" x14ac:dyDescent="0.2">
      <c r="H681" s="19"/>
      <c r="I681" s="19"/>
    </row>
    <row r="682" spans="8:9" s="18" customFormat="1" x14ac:dyDescent="0.2">
      <c r="H682" s="19"/>
      <c r="I682" s="19"/>
    </row>
    <row r="683" spans="8:9" s="18" customFormat="1" x14ac:dyDescent="0.2">
      <c r="H683" s="19"/>
      <c r="I683" s="19"/>
    </row>
    <row r="684" spans="8:9" s="18" customFormat="1" x14ac:dyDescent="0.2">
      <c r="H684" s="19"/>
      <c r="I684" s="19"/>
    </row>
    <row r="685" spans="8:9" s="18" customFormat="1" x14ac:dyDescent="0.2">
      <c r="H685" s="19"/>
      <c r="I685" s="19"/>
    </row>
    <row r="686" spans="8:9" s="18" customFormat="1" x14ac:dyDescent="0.2">
      <c r="H686" s="19"/>
      <c r="I686" s="19"/>
    </row>
    <row r="687" spans="8:9" s="18" customFormat="1" x14ac:dyDescent="0.2">
      <c r="H687" s="19"/>
      <c r="I687" s="19"/>
    </row>
    <row r="688" spans="8:9" s="18" customFormat="1" x14ac:dyDescent="0.2">
      <c r="H688" s="19"/>
      <c r="I688" s="19"/>
    </row>
    <row r="689" spans="8:9" s="18" customFormat="1" x14ac:dyDescent="0.2">
      <c r="H689" s="19"/>
      <c r="I689" s="19"/>
    </row>
    <row r="690" spans="8:9" s="18" customFormat="1" x14ac:dyDescent="0.2">
      <c r="H690" s="19"/>
      <c r="I690" s="19"/>
    </row>
    <row r="691" spans="8:9" s="18" customFormat="1" x14ac:dyDescent="0.2">
      <c r="H691" s="19"/>
      <c r="I691" s="19"/>
    </row>
    <row r="692" spans="8:9" s="18" customFormat="1" x14ac:dyDescent="0.2">
      <c r="H692" s="19"/>
      <c r="I692" s="19"/>
    </row>
    <row r="693" spans="8:9" s="18" customFormat="1" x14ac:dyDescent="0.2">
      <c r="H693" s="19"/>
      <c r="I693" s="19"/>
    </row>
    <row r="694" spans="8:9" s="18" customFormat="1" x14ac:dyDescent="0.2">
      <c r="H694" s="19"/>
      <c r="I694" s="19"/>
    </row>
    <row r="695" spans="8:9" s="18" customFormat="1" x14ac:dyDescent="0.2">
      <c r="H695" s="19"/>
      <c r="I695" s="19"/>
    </row>
    <row r="696" spans="8:9" s="18" customFormat="1" x14ac:dyDescent="0.2">
      <c r="H696" s="19"/>
      <c r="I696" s="19"/>
    </row>
    <row r="697" spans="8:9" s="18" customFormat="1" x14ac:dyDescent="0.2">
      <c r="H697" s="19"/>
      <c r="I697" s="19"/>
    </row>
    <row r="698" spans="8:9" s="18" customFormat="1" x14ac:dyDescent="0.2">
      <c r="H698" s="19"/>
      <c r="I698" s="19"/>
    </row>
    <row r="699" spans="8:9" s="18" customFormat="1" x14ac:dyDescent="0.2">
      <c r="H699" s="19"/>
      <c r="I699" s="19"/>
    </row>
    <row r="700" spans="8:9" s="18" customFormat="1" x14ac:dyDescent="0.2">
      <c r="H700" s="19"/>
      <c r="I700" s="19"/>
    </row>
    <row r="701" spans="8:9" s="18" customFormat="1" x14ac:dyDescent="0.2">
      <c r="H701" s="19"/>
      <c r="I701" s="19"/>
    </row>
    <row r="702" spans="8:9" s="18" customFormat="1" x14ac:dyDescent="0.2">
      <c r="H702" s="19"/>
      <c r="I702" s="19"/>
    </row>
    <row r="703" spans="8:9" s="18" customFormat="1" x14ac:dyDescent="0.2">
      <c r="H703" s="19"/>
      <c r="I703" s="19"/>
    </row>
    <row r="704" spans="8:9" s="18" customFormat="1" x14ac:dyDescent="0.2">
      <c r="H704" s="19"/>
      <c r="I704" s="19"/>
    </row>
    <row r="705" spans="8:9" s="18" customFormat="1" x14ac:dyDescent="0.2">
      <c r="H705" s="19"/>
      <c r="I705" s="19"/>
    </row>
    <row r="706" spans="8:9" s="18" customFormat="1" x14ac:dyDescent="0.2">
      <c r="H706" s="19"/>
      <c r="I706" s="19"/>
    </row>
    <row r="707" spans="8:9" s="18" customFormat="1" x14ac:dyDescent="0.2">
      <c r="H707" s="19"/>
      <c r="I707" s="19"/>
    </row>
    <row r="708" spans="8:9" s="18" customFormat="1" x14ac:dyDescent="0.2">
      <c r="H708" s="19"/>
      <c r="I708" s="19"/>
    </row>
    <row r="709" spans="8:9" s="18" customFormat="1" x14ac:dyDescent="0.2">
      <c r="H709" s="19"/>
      <c r="I709" s="19"/>
    </row>
    <row r="710" spans="8:9" s="18" customFormat="1" x14ac:dyDescent="0.2">
      <c r="H710" s="19"/>
      <c r="I710" s="19"/>
    </row>
    <row r="711" spans="8:9" s="18" customFormat="1" x14ac:dyDescent="0.2">
      <c r="H711" s="19"/>
      <c r="I711" s="19"/>
    </row>
    <row r="712" spans="8:9" s="18" customFormat="1" x14ac:dyDescent="0.2">
      <c r="H712" s="19"/>
      <c r="I712" s="19"/>
    </row>
    <row r="713" spans="8:9" s="18" customFormat="1" x14ac:dyDescent="0.2">
      <c r="H713" s="19"/>
      <c r="I713" s="19"/>
    </row>
    <row r="714" spans="8:9" s="18" customFormat="1" x14ac:dyDescent="0.2">
      <c r="H714" s="19"/>
      <c r="I714" s="19"/>
    </row>
    <row r="715" spans="8:9" s="18" customFormat="1" x14ac:dyDescent="0.2">
      <c r="H715" s="19"/>
      <c r="I715" s="19"/>
    </row>
    <row r="716" spans="8:9" s="18" customFormat="1" x14ac:dyDescent="0.2">
      <c r="H716" s="19"/>
      <c r="I716" s="19"/>
    </row>
    <row r="717" spans="8:9" s="18" customFormat="1" x14ac:dyDescent="0.2">
      <c r="H717" s="19"/>
      <c r="I717" s="19"/>
    </row>
    <row r="718" spans="8:9" s="18" customFormat="1" x14ac:dyDescent="0.2">
      <c r="H718" s="19"/>
      <c r="I718" s="19"/>
    </row>
    <row r="719" spans="8:9" s="18" customFormat="1" x14ac:dyDescent="0.2">
      <c r="H719" s="19"/>
      <c r="I719" s="19"/>
    </row>
    <row r="720" spans="8:9" s="18" customFormat="1" x14ac:dyDescent="0.2">
      <c r="H720" s="19"/>
      <c r="I720" s="19"/>
    </row>
    <row r="721" spans="8:9" s="18" customFormat="1" x14ac:dyDescent="0.2">
      <c r="H721" s="19"/>
      <c r="I721" s="19"/>
    </row>
    <row r="722" spans="8:9" s="18" customFormat="1" x14ac:dyDescent="0.2">
      <c r="H722" s="19"/>
      <c r="I722" s="19"/>
    </row>
    <row r="723" spans="8:9" s="18" customFormat="1" x14ac:dyDescent="0.2">
      <c r="H723" s="19"/>
      <c r="I723" s="19"/>
    </row>
    <row r="724" spans="8:9" s="18" customFormat="1" x14ac:dyDescent="0.2">
      <c r="H724" s="19"/>
      <c r="I724" s="19"/>
    </row>
    <row r="725" spans="8:9" s="18" customFormat="1" x14ac:dyDescent="0.2">
      <c r="H725" s="19"/>
      <c r="I725" s="19"/>
    </row>
    <row r="726" spans="8:9" s="18" customFormat="1" x14ac:dyDescent="0.2">
      <c r="H726" s="19"/>
      <c r="I726" s="19"/>
    </row>
    <row r="727" spans="8:9" s="18" customFormat="1" x14ac:dyDescent="0.2">
      <c r="H727" s="19"/>
      <c r="I727" s="19"/>
    </row>
    <row r="728" spans="8:9" s="18" customFormat="1" x14ac:dyDescent="0.2">
      <c r="H728" s="19"/>
      <c r="I728" s="19"/>
    </row>
    <row r="729" spans="8:9" s="18" customFormat="1" x14ac:dyDescent="0.2">
      <c r="H729" s="19"/>
      <c r="I729" s="19"/>
    </row>
    <row r="730" spans="8:9" s="18" customFormat="1" x14ac:dyDescent="0.2">
      <c r="H730" s="19"/>
      <c r="I730" s="19"/>
    </row>
    <row r="731" spans="8:9" s="18" customFormat="1" x14ac:dyDescent="0.2">
      <c r="H731" s="19"/>
      <c r="I731" s="19"/>
    </row>
    <row r="732" spans="8:9" s="18" customFormat="1" x14ac:dyDescent="0.2">
      <c r="H732" s="19"/>
      <c r="I732" s="19"/>
    </row>
    <row r="733" spans="8:9" s="18" customFormat="1" x14ac:dyDescent="0.2">
      <c r="H733" s="19"/>
      <c r="I733" s="19"/>
    </row>
    <row r="734" spans="8:9" s="18" customFormat="1" x14ac:dyDescent="0.2">
      <c r="H734" s="19"/>
      <c r="I734" s="19"/>
    </row>
    <row r="735" spans="8:9" s="18" customFormat="1" x14ac:dyDescent="0.2">
      <c r="H735" s="19"/>
      <c r="I735" s="19"/>
    </row>
    <row r="736" spans="8:9" s="18" customFormat="1" x14ac:dyDescent="0.2">
      <c r="H736" s="19"/>
      <c r="I736" s="19"/>
    </row>
    <row r="737" spans="8:9" s="18" customFormat="1" x14ac:dyDescent="0.2">
      <c r="H737" s="19"/>
      <c r="I737" s="19"/>
    </row>
    <row r="738" spans="8:9" s="18" customFormat="1" x14ac:dyDescent="0.2">
      <c r="H738" s="19"/>
      <c r="I738" s="19"/>
    </row>
    <row r="739" spans="8:9" s="18" customFormat="1" x14ac:dyDescent="0.2">
      <c r="H739" s="19"/>
      <c r="I739" s="19"/>
    </row>
    <row r="740" spans="8:9" s="18" customFormat="1" x14ac:dyDescent="0.2">
      <c r="H740" s="19"/>
      <c r="I740" s="19"/>
    </row>
    <row r="741" spans="8:9" s="18" customFormat="1" x14ac:dyDescent="0.2">
      <c r="H741" s="19"/>
      <c r="I741" s="19"/>
    </row>
    <row r="742" spans="8:9" s="18" customFormat="1" x14ac:dyDescent="0.2">
      <c r="H742" s="19"/>
      <c r="I742" s="19"/>
    </row>
    <row r="743" spans="8:9" s="18" customFormat="1" x14ac:dyDescent="0.2">
      <c r="H743" s="19"/>
      <c r="I743" s="19"/>
    </row>
    <row r="744" spans="8:9" s="18" customFormat="1" x14ac:dyDescent="0.2">
      <c r="H744" s="19"/>
      <c r="I744" s="19"/>
    </row>
    <row r="745" spans="8:9" s="18" customFormat="1" x14ac:dyDescent="0.2">
      <c r="H745" s="19"/>
      <c r="I745" s="19"/>
    </row>
    <row r="746" spans="8:9" s="18" customFormat="1" x14ac:dyDescent="0.2">
      <c r="H746" s="19"/>
      <c r="I746" s="19"/>
    </row>
    <row r="747" spans="8:9" s="18" customFormat="1" x14ac:dyDescent="0.2">
      <c r="H747" s="19"/>
      <c r="I747" s="19"/>
    </row>
    <row r="748" spans="8:9" s="18" customFormat="1" x14ac:dyDescent="0.2">
      <c r="H748" s="19"/>
      <c r="I748" s="19"/>
    </row>
    <row r="749" spans="8:9" s="18" customFormat="1" x14ac:dyDescent="0.2">
      <c r="H749" s="19"/>
      <c r="I749" s="19"/>
    </row>
    <row r="750" spans="8:9" s="18" customFormat="1" x14ac:dyDescent="0.2">
      <c r="H750" s="19"/>
      <c r="I750" s="19"/>
    </row>
    <row r="751" spans="8:9" s="18" customFormat="1" x14ac:dyDescent="0.2">
      <c r="H751" s="19"/>
      <c r="I751" s="19"/>
    </row>
    <row r="752" spans="8:9" s="18" customFormat="1" x14ac:dyDescent="0.2">
      <c r="H752" s="19"/>
      <c r="I752" s="19"/>
    </row>
    <row r="753" spans="8:9" s="18" customFormat="1" x14ac:dyDescent="0.2">
      <c r="H753" s="19"/>
      <c r="I753" s="19"/>
    </row>
    <row r="754" spans="8:9" s="18" customFormat="1" x14ac:dyDescent="0.2">
      <c r="H754" s="19"/>
      <c r="I754" s="19"/>
    </row>
    <row r="755" spans="8:9" s="18" customFormat="1" x14ac:dyDescent="0.2">
      <c r="H755" s="19"/>
      <c r="I755" s="19"/>
    </row>
    <row r="756" spans="8:9" s="18" customFormat="1" x14ac:dyDescent="0.2">
      <c r="H756" s="19"/>
      <c r="I756" s="19"/>
    </row>
    <row r="757" spans="8:9" s="18" customFormat="1" x14ac:dyDescent="0.2">
      <c r="H757" s="19"/>
      <c r="I757" s="19"/>
    </row>
    <row r="758" spans="8:9" s="18" customFormat="1" x14ac:dyDescent="0.2">
      <c r="H758" s="19"/>
      <c r="I758" s="19"/>
    </row>
    <row r="759" spans="8:9" s="18" customFormat="1" x14ac:dyDescent="0.2">
      <c r="H759" s="19"/>
      <c r="I759" s="19"/>
    </row>
    <row r="760" spans="8:9" s="18" customFormat="1" x14ac:dyDescent="0.2">
      <c r="H760" s="19"/>
      <c r="I760" s="19"/>
    </row>
    <row r="761" spans="8:9" s="18" customFormat="1" x14ac:dyDescent="0.2">
      <c r="H761" s="19"/>
      <c r="I761" s="19"/>
    </row>
    <row r="762" spans="8:9" s="18" customFormat="1" x14ac:dyDescent="0.2">
      <c r="H762" s="19"/>
      <c r="I762" s="19"/>
    </row>
    <row r="763" spans="8:9" s="18" customFormat="1" x14ac:dyDescent="0.2">
      <c r="H763" s="19"/>
      <c r="I763" s="19"/>
    </row>
    <row r="764" spans="8:9" s="18" customFormat="1" x14ac:dyDescent="0.2">
      <c r="H764" s="19"/>
      <c r="I764" s="19"/>
    </row>
    <row r="765" spans="8:9" s="18" customFormat="1" x14ac:dyDescent="0.2">
      <c r="H765" s="19"/>
      <c r="I765" s="19"/>
    </row>
    <row r="766" spans="8:9" s="18" customFormat="1" x14ac:dyDescent="0.2">
      <c r="H766" s="19"/>
      <c r="I766" s="19"/>
    </row>
    <row r="767" spans="8:9" s="18" customFormat="1" x14ac:dyDescent="0.2">
      <c r="H767" s="19"/>
      <c r="I767" s="19"/>
    </row>
    <row r="768" spans="8:9" s="18" customFormat="1" x14ac:dyDescent="0.2">
      <c r="H768" s="19"/>
      <c r="I768" s="19"/>
    </row>
    <row r="769" spans="8:9" s="18" customFormat="1" x14ac:dyDescent="0.2">
      <c r="H769" s="19"/>
      <c r="I769" s="19"/>
    </row>
    <row r="770" spans="8:9" s="18" customFormat="1" x14ac:dyDescent="0.2">
      <c r="H770" s="19"/>
      <c r="I770" s="19"/>
    </row>
    <row r="771" spans="8:9" s="18" customFormat="1" x14ac:dyDescent="0.2">
      <c r="H771" s="19"/>
      <c r="I771" s="19"/>
    </row>
    <row r="772" spans="8:9" s="18" customFormat="1" x14ac:dyDescent="0.2">
      <c r="H772" s="19"/>
      <c r="I772" s="19"/>
    </row>
    <row r="773" spans="8:9" s="18" customFormat="1" x14ac:dyDescent="0.2">
      <c r="H773" s="19"/>
      <c r="I773" s="19"/>
    </row>
    <row r="774" spans="8:9" s="18" customFormat="1" x14ac:dyDescent="0.2">
      <c r="H774" s="19"/>
      <c r="I774" s="19"/>
    </row>
    <row r="775" spans="8:9" s="18" customFormat="1" x14ac:dyDescent="0.2">
      <c r="H775" s="19"/>
      <c r="I775" s="19"/>
    </row>
    <row r="776" spans="8:9" s="18" customFormat="1" x14ac:dyDescent="0.2">
      <c r="H776" s="19"/>
      <c r="I776" s="19"/>
    </row>
    <row r="777" spans="8:9" s="18" customFormat="1" x14ac:dyDescent="0.2">
      <c r="H777" s="19"/>
      <c r="I777" s="19"/>
    </row>
    <row r="778" spans="8:9" s="18" customFormat="1" x14ac:dyDescent="0.2">
      <c r="H778" s="19"/>
      <c r="I778" s="19"/>
    </row>
    <row r="779" spans="8:9" s="18" customFormat="1" x14ac:dyDescent="0.2">
      <c r="H779" s="19"/>
      <c r="I779" s="19"/>
    </row>
    <row r="780" spans="8:9" s="18" customFormat="1" x14ac:dyDescent="0.2">
      <c r="H780" s="19"/>
      <c r="I780" s="19"/>
    </row>
    <row r="781" spans="8:9" s="18" customFormat="1" x14ac:dyDescent="0.2">
      <c r="H781" s="19"/>
      <c r="I781" s="19"/>
    </row>
    <row r="782" spans="8:9" s="18" customFormat="1" x14ac:dyDescent="0.2">
      <c r="H782" s="19"/>
      <c r="I782" s="19"/>
    </row>
    <row r="783" spans="8:9" s="18" customFormat="1" x14ac:dyDescent="0.2">
      <c r="H783" s="19"/>
      <c r="I783" s="19"/>
    </row>
    <row r="784" spans="8:9" s="18" customFormat="1" x14ac:dyDescent="0.2">
      <c r="H784" s="19"/>
      <c r="I784" s="19"/>
    </row>
    <row r="785" spans="8:9" s="18" customFormat="1" x14ac:dyDescent="0.2">
      <c r="H785" s="19"/>
      <c r="I785" s="19"/>
    </row>
    <row r="786" spans="8:9" s="18" customFormat="1" x14ac:dyDescent="0.2">
      <c r="H786" s="19"/>
      <c r="I786" s="19"/>
    </row>
    <row r="787" spans="8:9" s="18" customFormat="1" x14ac:dyDescent="0.2">
      <c r="H787" s="19"/>
      <c r="I787" s="19"/>
    </row>
    <row r="788" spans="8:9" s="18" customFormat="1" x14ac:dyDescent="0.2">
      <c r="H788" s="19"/>
      <c r="I788" s="19"/>
    </row>
    <row r="789" spans="8:9" s="18" customFormat="1" x14ac:dyDescent="0.2">
      <c r="H789" s="19"/>
      <c r="I789" s="19"/>
    </row>
    <row r="790" spans="8:9" s="18" customFormat="1" x14ac:dyDescent="0.2">
      <c r="H790" s="19"/>
      <c r="I790" s="19"/>
    </row>
    <row r="791" spans="8:9" s="18" customFormat="1" x14ac:dyDescent="0.2">
      <c r="H791" s="19"/>
      <c r="I791" s="19"/>
    </row>
    <row r="792" spans="8:9" s="18" customFormat="1" x14ac:dyDescent="0.2">
      <c r="H792" s="19"/>
      <c r="I792" s="19"/>
    </row>
    <row r="793" spans="8:9" s="18" customFormat="1" x14ac:dyDescent="0.2">
      <c r="H793" s="19"/>
      <c r="I793" s="19"/>
    </row>
    <row r="794" spans="8:9" s="18" customFormat="1" x14ac:dyDescent="0.2">
      <c r="H794" s="19"/>
      <c r="I794" s="19"/>
    </row>
    <row r="795" spans="8:9" s="18" customFormat="1" x14ac:dyDescent="0.2">
      <c r="H795" s="19"/>
      <c r="I795" s="19"/>
    </row>
    <row r="796" spans="8:9" s="18" customFormat="1" x14ac:dyDescent="0.2">
      <c r="H796" s="19"/>
      <c r="I796" s="19"/>
    </row>
    <row r="797" spans="8:9" s="18" customFormat="1" x14ac:dyDescent="0.2">
      <c r="H797" s="19"/>
      <c r="I797" s="19"/>
    </row>
    <row r="798" spans="8:9" s="18" customFormat="1" x14ac:dyDescent="0.2">
      <c r="H798" s="19"/>
      <c r="I798" s="19"/>
    </row>
    <row r="799" spans="8:9" s="18" customFormat="1" x14ac:dyDescent="0.2">
      <c r="H799" s="19"/>
      <c r="I799" s="19"/>
    </row>
    <row r="800" spans="8:9" s="18" customFormat="1" x14ac:dyDescent="0.2">
      <c r="H800" s="19"/>
      <c r="I800" s="19"/>
    </row>
    <row r="801" spans="8:9" s="18" customFormat="1" x14ac:dyDescent="0.2">
      <c r="H801" s="19"/>
      <c r="I801" s="19"/>
    </row>
    <row r="802" spans="8:9" s="18" customFormat="1" x14ac:dyDescent="0.2">
      <c r="H802" s="19"/>
      <c r="I802" s="19"/>
    </row>
    <row r="803" spans="8:9" s="18" customFormat="1" x14ac:dyDescent="0.2">
      <c r="H803" s="19"/>
      <c r="I803" s="19"/>
    </row>
    <row r="804" spans="8:9" s="18" customFormat="1" x14ac:dyDescent="0.2">
      <c r="H804" s="19"/>
      <c r="I804" s="19"/>
    </row>
    <row r="805" spans="8:9" s="18" customFormat="1" x14ac:dyDescent="0.2">
      <c r="H805" s="19"/>
      <c r="I805" s="19"/>
    </row>
    <row r="806" spans="8:9" s="18" customFormat="1" x14ac:dyDescent="0.2">
      <c r="H806" s="19"/>
      <c r="I806" s="19"/>
    </row>
    <row r="807" spans="8:9" s="18" customFormat="1" x14ac:dyDescent="0.2">
      <c r="H807" s="19"/>
      <c r="I807" s="19"/>
    </row>
    <row r="808" spans="8:9" s="18" customFormat="1" x14ac:dyDescent="0.2">
      <c r="H808" s="19"/>
      <c r="I808" s="19"/>
    </row>
    <row r="809" spans="8:9" s="18" customFormat="1" x14ac:dyDescent="0.2">
      <c r="H809" s="19"/>
      <c r="I809" s="19"/>
    </row>
    <row r="810" spans="8:9" s="18" customFormat="1" x14ac:dyDescent="0.2">
      <c r="H810" s="19"/>
      <c r="I810" s="19"/>
    </row>
    <row r="811" spans="8:9" s="18" customFormat="1" x14ac:dyDescent="0.2">
      <c r="H811" s="19"/>
      <c r="I811" s="19"/>
    </row>
    <row r="812" spans="8:9" s="18" customFormat="1" x14ac:dyDescent="0.2">
      <c r="H812" s="19"/>
      <c r="I812" s="19"/>
    </row>
    <row r="813" spans="8:9" s="18" customFormat="1" x14ac:dyDescent="0.2">
      <c r="H813" s="19"/>
      <c r="I813" s="19"/>
    </row>
    <row r="814" spans="8:9" s="18" customFormat="1" x14ac:dyDescent="0.2">
      <c r="H814" s="19"/>
      <c r="I814" s="19"/>
    </row>
    <row r="815" spans="8:9" s="18" customFormat="1" x14ac:dyDescent="0.2">
      <c r="H815" s="19"/>
      <c r="I815" s="19"/>
    </row>
    <row r="816" spans="8:9" s="18" customFormat="1" x14ac:dyDescent="0.2">
      <c r="H816" s="19"/>
      <c r="I816" s="19"/>
    </row>
    <row r="817" spans="8:9" s="18" customFormat="1" x14ac:dyDescent="0.2">
      <c r="H817" s="19"/>
      <c r="I817" s="19"/>
    </row>
    <row r="818" spans="8:9" s="18" customFormat="1" x14ac:dyDescent="0.2">
      <c r="H818" s="19"/>
      <c r="I818" s="19"/>
    </row>
    <row r="819" spans="8:9" s="18" customFormat="1" x14ac:dyDescent="0.2">
      <c r="H819" s="19"/>
      <c r="I819" s="19"/>
    </row>
    <row r="820" spans="8:9" s="18" customFormat="1" x14ac:dyDescent="0.2">
      <c r="H820" s="19"/>
      <c r="I820" s="19"/>
    </row>
    <row r="821" spans="8:9" s="18" customFormat="1" x14ac:dyDescent="0.2">
      <c r="H821" s="19"/>
      <c r="I821" s="19"/>
    </row>
    <row r="822" spans="8:9" s="18" customFormat="1" x14ac:dyDescent="0.2">
      <c r="H822" s="19"/>
      <c r="I822" s="19"/>
    </row>
    <row r="823" spans="8:9" s="18" customFormat="1" x14ac:dyDescent="0.2">
      <c r="H823" s="19"/>
      <c r="I823" s="19"/>
    </row>
    <row r="824" spans="8:9" s="18" customFormat="1" x14ac:dyDescent="0.2">
      <c r="H824" s="19"/>
      <c r="I824" s="19"/>
    </row>
    <row r="825" spans="8:9" s="18" customFormat="1" x14ac:dyDescent="0.2">
      <c r="H825" s="19"/>
      <c r="I825" s="19"/>
    </row>
    <row r="826" spans="8:9" s="18" customFormat="1" x14ac:dyDescent="0.2">
      <c r="H826" s="19"/>
      <c r="I826" s="19"/>
    </row>
    <row r="827" spans="8:9" s="18" customFormat="1" x14ac:dyDescent="0.2">
      <c r="H827" s="19"/>
      <c r="I827" s="19"/>
    </row>
    <row r="828" spans="8:9" s="18" customFormat="1" x14ac:dyDescent="0.2">
      <c r="H828" s="19"/>
      <c r="I828" s="19"/>
    </row>
    <row r="829" spans="8:9" s="18" customFormat="1" x14ac:dyDescent="0.2">
      <c r="H829" s="19"/>
      <c r="I829" s="19"/>
    </row>
    <row r="830" spans="8:9" s="18" customFormat="1" x14ac:dyDescent="0.2">
      <c r="H830" s="19"/>
      <c r="I830" s="19"/>
    </row>
    <row r="831" spans="8:9" s="18" customFormat="1" x14ac:dyDescent="0.2">
      <c r="H831" s="19"/>
      <c r="I831" s="19"/>
    </row>
    <row r="832" spans="8:9" s="18" customFormat="1" x14ac:dyDescent="0.2">
      <c r="H832" s="19"/>
      <c r="I832" s="19"/>
    </row>
    <row r="833" spans="8:9" s="18" customFormat="1" x14ac:dyDescent="0.2">
      <c r="H833" s="19"/>
      <c r="I833" s="19"/>
    </row>
    <row r="834" spans="8:9" s="18" customFormat="1" x14ac:dyDescent="0.2">
      <c r="H834" s="19"/>
      <c r="I834" s="19"/>
    </row>
    <row r="835" spans="8:9" s="18" customFormat="1" x14ac:dyDescent="0.2">
      <c r="H835" s="19"/>
      <c r="I835" s="19"/>
    </row>
    <row r="836" spans="8:9" s="18" customFormat="1" x14ac:dyDescent="0.2">
      <c r="H836" s="19"/>
      <c r="I836" s="19"/>
    </row>
    <row r="837" spans="8:9" s="18" customFormat="1" x14ac:dyDescent="0.2">
      <c r="H837" s="19"/>
      <c r="I837" s="19"/>
    </row>
    <row r="838" spans="8:9" s="18" customFormat="1" x14ac:dyDescent="0.2">
      <c r="H838" s="19"/>
      <c r="I838" s="19"/>
    </row>
    <row r="839" spans="8:9" s="18" customFormat="1" x14ac:dyDescent="0.2">
      <c r="H839" s="19"/>
      <c r="I839" s="19"/>
    </row>
    <row r="840" spans="8:9" s="18" customFormat="1" x14ac:dyDescent="0.2">
      <c r="H840" s="19"/>
      <c r="I840" s="19"/>
    </row>
    <row r="841" spans="8:9" s="18" customFormat="1" x14ac:dyDescent="0.2">
      <c r="H841" s="19"/>
      <c r="I841" s="19"/>
    </row>
    <row r="842" spans="8:9" s="18" customFormat="1" x14ac:dyDescent="0.2">
      <c r="H842" s="19"/>
      <c r="I842" s="19"/>
    </row>
    <row r="843" spans="8:9" s="18" customFormat="1" x14ac:dyDescent="0.2">
      <c r="H843" s="19"/>
      <c r="I843" s="19"/>
    </row>
    <row r="844" spans="8:9" s="18" customFormat="1" x14ac:dyDescent="0.2">
      <c r="H844" s="19"/>
      <c r="I844" s="19"/>
    </row>
    <row r="845" spans="8:9" s="18" customFormat="1" x14ac:dyDescent="0.2">
      <c r="H845" s="19"/>
      <c r="I845" s="19"/>
    </row>
    <row r="846" spans="8:9" s="18" customFormat="1" x14ac:dyDescent="0.2">
      <c r="H846" s="19"/>
      <c r="I846" s="19"/>
    </row>
    <row r="847" spans="8:9" s="18" customFormat="1" x14ac:dyDescent="0.2">
      <c r="H847" s="19"/>
      <c r="I847" s="19"/>
    </row>
    <row r="848" spans="8:9" s="18" customFormat="1" x14ac:dyDescent="0.2">
      <c r="H848" s="19"/>
      <c r="I848" s="19"/>
    </row>
    <row r="849" spans="8:9" s="18" customFormat="1" x14ac:dyDescent="0.2">
      <c r="H849" s="19"/>
      <c r="I849" s="19"/>
    </row>
    <row r="850" spans="8:9" s="18" customFormat="1" x14ac:dyDescent="0.2">
      <c r="H850" s="19"/>
      <c r="I850" s="19"/>
    </row>
    <row r="851" spans="8:9" s="18" customFormat="1" x14ac:dyDescent="0.2">
      <c r="H851" s="19"/>
      <c r="I851" s="19"/>
    </row>
    <row r="852" spans="8:9" s="18" customFormat="1" x14ac:dyDescent="0.2">
      <c r="H852" s="19"/>
      <c r="I852" s="19"/>
    </row>
    <row r="853" spans="8:9" s="18" customFormat="1" x14ac:dyDescent="0.2">
      <c r="H853" s="19"/>
      <c r="I853" s="19"/>
    </row>
    <row r="854" spans="8:9" s="18" customFormat="1" x14ac:dyDescent="0.2">
      <c r="H854" s="19"/>
      <c r="I854" s="19"/>
    </row>
    <row r="855" spans="8:9" s="18" customFormat="1" x14ac:dyDescent="0.2">
      <c r="H855" s="19"/>
      <c r="I855" s="19"/>
    </row>
    <row r="856" spans="8:9" s="18" customFormat="1" x14ac:dyDescent="0.2">
      <c r="H856" s="19"/>
      <c r="I856" s="19"/>
    </row>
    <row r="857" spans="8:9" s="18" customFormat="1" x14ac:dyDescent="0.2">
      <c r="H857" s="19"/>
      <c r="I857" s="19"/>
    </row>
    <row r="858" spans="8:9" s="18" customFormat="1" x14ac:dyDescent="0.2">
      <c r="H858" s="19"/>
      <c r="I858" s="19"/>
    </row>
    <row r="859" spans="8:9" s="18" customFormat="1" x14ac:dyDescent="0.2">
      <c r="H859" s="19"/>
      <c r="I859" s="19"/>
    </row>
    <row r="860" spans="8:9" s="18" customFormat="1" x14ac:dyDescent="0.2">
      <c r="H860" s="19"/>
      <c r="I860" s="19"/>
    </row>
    <row r="861" spans="8:9" s="18" customFormat="1" x14ac:dyDescent="0.2">
      <c r="H861" s="19"/>
      <c r="I861" s="19"/>
    </row>
    <row r="862" spans="8:9" s="18" customFormat="1" x14ac:dyDescent="0.2">
      <c r="H862" s="19"/>
      <c r="I862" s="19"/>
    </row>
    <row r="863" spans="8:9" s="18" customFormat="1" x14ac:dyDescent="0.2">
      <c r="H863" s="19"/>
      <c r="I863" s="19"/>
    </row>
    <row r="864" spans="8:9" s="18" customFormat="1" x14ac:dyDescent="0.2">
      <c r="H864" s="19"/>
      <c r="I864" s="19"/>
    </row>
    <row r="865" spans="8:9" s="18" customFormat="1" x14ac:dyDescent="0.2">
      <c r="H865" s="19"/>
      <c r="I865" s="19"/>
    </row>
    <row r="866" spans="8:9" s="18" customFormat="1" x14ac:dyDescent="0.2">
      <c r="H866" s="19"/>
      <c r="I866" s="19"/>
    </row>
    <row r="867" spans="8:9" s="18" customFormat="1" x14ac:dyDescent="0.2">
      <c r="H867" s="19"/>
      <c r="I867" s="19"/>
    </row>
    <row r="868" spans="8:9" s="18" customFormat="1" x14ac:dyDescent="0.2">
      <c r="H868" s="19"/>
      <c r="I868" s="19"/>
    </row>
    <row r="869" spans="8:9" s="18" customFormat="1" x14ac:dyDescent="0.2">
      <c r="H869" s="19"/>
      <c r="I869" s="19"/>
    </row>
    <row r="870" spans="8:9" s="18" customFormat="1" x14ac:dyDescent="0.2">
      <c r="H870" s="19"/>
      <c r="I870" s="19"/>
    </row>
    <row r="871" spans="8:9" s="18" customFormat="1" x14ac:dyDescent="0.2">
      <c r="H871" s="19"/>
      <c r="I871" s="19"/>
    </row>
    <row r="872" spans="8:9" s="18" customFormat="1" x14ac:dyDescent="0.2">
      <c r="H872" s="19"/>
      <c r="I872" s="19"/>
    </row>
    <row r="873" spans="8:9" s="18" customFormat="1" x14ac:dyDescent="0.2">
      <c r="H873" s="19"/>
      <c r="I873" s="19"/>
    </row>
    <row r="874" spans="8:9" s="18" customFormat="1" x14ac:dyDescent="0.2">
      <c r="H874" s="19"/>
      <c r="I874" s="19"/>
    </row>
    <row r="875" spans="8:9" s="18" customFormat="1" x14ac:dyDescent="0.2">
      <c r="H875" s="19"/>
      <c r="I875" s="19"/>
    </row>
    <row r="876" spans="8:9" s="18" customFormat="1" x14ac:dyDescent="0.2">
      <c r="H876" s="19"/>
      <c r="I876" s="19"/>
    </row>
    <row r="877" spans="8:9" s="18" customFormat="1" x14ac:dyDescent="0.2">
      <c r="H877" s="19"/>
      <c r="I877" s="19"/>
    </row>
    <row r="878" spans="8:9" s="18" customFormat="1" x14ac:dyDescent="0.2">
      <c r="H878" s="19"/>
      <c r="I878" s="19"/>
    </row>
    <row r="879" spans="8:9" s="18" customFormat="1" x14ac:dyDescent="0.2">
      <c r="H879" s="19"/>
      <c r="I879" s="19"/>
    </row>
    <row r="880" spans="8:9" s="18" customFormat="1" x14ac:dyDescent="0.2">
      <c r="H880" s="19"/>
      <c r="I880" s="19"/>
    </row>
    <row r="881" spans="8:9" s="18" customFormat="1" x14ac:dyDescent="0.2">
      <c r="H881" s="19"/>
      <c r="I881" s="19"/>
    </row>
    <row r="882" spans="8:9" s="18" customFormat="1" x14ac:dyDescent="0.2">
      <c r="H882" s="19"/>
      <c r="I882" s="19"/>
    </row>
    <row r="883" spans="8:9" s="18" customFormat="1" x14ac:dyDescent="0.2">
      <c r="H883" s="19"/>
      <c r="I883" s="19"/>
    </row>
    <row r="884" spans="8:9" s="18" customFormat="1" x14ac:dyDescent="0.2">
      <c r="H884" s="19"/>
      <c r="I884" s="19"/>
    </row>
    <row r="885" spans="8:9" s="18" customFormat="1" x14ac:dyDescent="0.2">
      <c r="H885" s="19"/>
      <c r="I885" s="19"/>
    </row>
    <row r="886" spans="8:9" s="18" customFormat="1" x14ac:dyDescent="0.2">
      <c r="H886" s="19"/>
      <c r="I886" s="19"/>
    </row>
    <row r="887" spans="8:9" s="18" customFormat="1" x14ac:dyDescent="0.2">
      <c r="H887" s="19"/>
      <c r="I887" s="19"/>
    </row>
    <row r="888" spans="8:9" s="18" customFormat="1" x14ac:dyDescent="0.2">
      <c r="H888" s="19"/>
      <c r="I888" s="19"/>
    </row>
    <row r="889" spans="8:9" s="18" customFormat="1" x14ac:dyDescent="0.2">
      <c r="H889" s="19"/>
      <c r="I889" s="19"/>
    </row>
    <row r="890" spans="8:9" s="18" customFormat="1" x14ac:dyDescent="0.2">
      <c r="H890" s="19"/>
      <c r="I890" s="19"/>
    </row>
    <row r="891" spans="8:9" s="18" customFormat="1" x14ac:dyDescent="0.2">
      <c r="H891" s="19"/>
      <c r="I891" s="19"/>
    </row>
    <row r="892" spans="8:9" s="18" customFormat="1" x14ac:dyDescent="0.2">
      <c r="H892" s="19"/>
      <c r="I892" s="19"/>
    </row>
    <row r="893" spans="8:9" s="18" customFormat="1" x14ac:dyDescent="0.2">
      <c r="H893" s="19"/>
      <c r="I893" s="19"/>
    </row>
    <row r="894" spans="8:9" s="18" customFormat="1" x14ac:dyDescent="0.2">
      <c r="H894" s="19"/>
      <c r="I894" s="19"/>
    </row>
    <row r="895" spans="8:9" s="18" customFormat="1" x14ac:dyDescent="0.2">
      <c r="H895" s="19"/>
      <c r="I895" s="19"/>
    </row>
    <row r="896" spans="8:9" s="18" customFormat="1" x14ac:dyDescent="0.2">
      <c r="H896" s="19"/>
      <c r="I896" s="19"/>
    </row>
    <row r="897" spans="8:9" s="18" customFormat="1" x14ac:dyDescent="0.2">
      <c r="H897" s="19"/>
      <c r="I897" s="19"/>
    </row>
    <row r="898" spans="8:9" s="18" customFormat="1" x14ac:dyDescent="0.2">
      <c r="H898" s="19"/>
      <c r="I898" s="19"/>
    </row>
    <row r="899" spans="8:9" s="18" customFormat="1" x14ac:dyDescent="0.2">
      <c r="H899" s="19"/>
      <c r="I899" s="19"/>
    </row>
    <row r="900" spans="8:9" s="18" customFormat="1" x14ac:dyDescent="0.2">
      <c r="H900" s="19"/>
      <c r="I900" s="19"/>
    </row>
    <row r="901" spans="8:9" s="18" customFormat="1" x14ac:dyDescent="0.2">
      <c r="H901" s="19"/>
      <c r="I901" s="19"/>
    </row>
    <row r="902" spans="8:9" s="18" customFormat="1" x14ac:dyDescent="0.2">
      <c r="H902" s="19"/>
      <c r="I902" s="19"/>
    </row>
    <row r="903" spans="8:9" s="18" customFormat="1" x14ac:dyDescent="0.2">
      <c r="H903" s="19"/>
      <c r="I903" s="19"/>
    </row>
    <row r="904" spans="8:9" s="18" customFormat="1" x14ac:dyDescent="0.2">
      <c r="H904" s="19"/>
      <c r="I904" s="19"/>
    </row>
    <row r="905" spans="8:9" s="18" customFormat="1" x14ac:dyDescent="0.2">
      <c r="H905" s="19"/>
      <c r="I905" s="19"/>
    </row>
    <row r="906" spans="8:9" s="18" customFormat="1" x14ac:dyDescent="0.2">
      <c r="H906" s="19"/>
      <c r="I906" s="19"/>
    </row>
    <row r="907" spans="8:9" s="18" customFormat="1" x14ac:dyDescent="0.2">
      <c r="H907" s="19"/>
      <c r="I907" s="19"/>
    </row>
    <row r="908" spans="8:9" s="18" customFormat="1" x14ac:dyDescent="0.2">
      <c r="H908" s="19"/>
      <c r="I908" s="19"/>
    </row>
    <row r="909" spans="8:9" s="18" customFormat="1" x14ac:dyDescent="0.2">
      <c r="H909" s="19"/>
      <c r="I909" s="19"/>
    </row>
    <row r="910" spans="8:9" s="18" customFormat="1" x14ac:dyDescent="0.2">
      <c r="H910" s="19"/>
      <c r="I910" s="19"/>
    </row>
    <row r="911" spans="8:9" s="18" customFormat="1" x14ac:dyDescent="0.2">
      <c r="H911" s="19"/>
      <c r="I911" s="19"/>
    </row>
    <row r="912" spans="8:9" s="18" customFormat="1" x14ac:dyDescent="0.2">
      <c r="H912" s="19"/>
      <c r="I912" s="19"/>
    </row>
    <row r="913" spans="8:9" s="18" customFormat="1" x14ac:dyDescent="0.2">
      <c r="H913" s="19"/>
      <c r="I913" s="19"/>
    </row>
    <row r="914" spans="8:9" s="18" customFormat="1" x14ac:dyDescent="0.2">
      <c r="H914" s="19"/>
      <c r="I914" s="19"/>
    </row>
    <row r="915" spans="8:9" s="18" customFormat="1" x14ac:dyDescent="0.2">
      <c r="H915" s="19"/>
      <c r="I915" s="19"/>
    </row>
    <row r="916" spans="8:9" s="18" customFormat="1" x14ac:dyDescent="0.2">
      <c r="H916" s="19"/>
      <c r="I916" s="19"/>
    </row>
    <row r="917" spans="8:9" s="18" customFormat="1" x14ac:dyDescent="0.2">
      <c r="H917" s="19"/>
      <c r="I917" s="19"/>
    </row>
    <row r="918" spans="8:9" s="18" customFormat="1" x14ac:dyDescent="0.2">
      <c r="H918" s="19"/>
      <c r="I918" s="19"/>
    </row>
    <row r="919" spans="8:9" s="18" customFormat="1" x14ac:dyDescent="0.2">
      <c r="H919" s="19"/>
      <c r="I919" s="19"/>
    </row>
    <row r="920" spans="8:9" s="18" customFormat="1" x14ac:dyDescent="0.2">
      <c r="H920" s="19"/>
      <c r="I920" s="19"/>
    </row>
    <row r="921" spans="8:9" s="18" customFormat="1" x14ac:dyDescent="0.2">
      <c r="H921" s="19"/>
      <c r="I921" s="19"/>
    </row>
    <row r="922" spans="8:9" s="18" customFormat="1" x14ac:dyDescent="0.2">
      <c r="H922" s="19"/>
      <c r="I922" s="19"/>
    </row>
    <row r="923" spans="8:9" s="18" customFormat="1" x14ac:dyDescent="0.2">
      <c r="H923" s="19"/>
      <c r="I923" s="19"/>
    </row>
    <row r="924" spans="8:9" s="18" customFormat="1" x14ac:dyDescent="0.2">
      <c r="H924" s="19"/>
      <c r="I924" s="19"/>
    </row>
    <row r="925" spans="8:9" s="18" customFormat="1" x14ac:dyDescent="0.2">
      <c r="H925" s="19"/>
      <c r="I925" s="19"/>
    </row>
    <row r="926" spans="8:9" s="18" customFormat="1" x14ac:dyDescent="0.2">
      <c r="H926" s="19"/>
      <c r="I926" s="19"/>
    </row>
    <row r="927" spans="8:9" s="18" customFormat="1" x14ac:dyDescent="0.2">
      <c r="H927" s="19"/>
      <c r="I927" s="19"/>
    </row>
    <row r="928" spans="8:9" s="18" customFormat="1" x14ac:dyDescent="0.2">
      <c r="H928" s="19"/>
      <c r="I928" s="19"/>
    </row>
    <row r="929" spans="8:9" s="18" customFormat="1" x14ac:dyDescent="0.2">
      <c r="H929" s="19"/>
      <c r="I929" s="19"/>
    </row>
    <row r="930" spans="8:9" s="18" customFormat="1" x14ac:dyDescent="0.2">
      <c r="H930" s="19"/>
      <c r="I930" s="19"/>
    </row>
    <row r="931" spans="8:9" s="18" customFormat="1" x14ac:dyDescent="0.2">
      <c r="H931" s="19"/>
      <c r="I931" s="19"/>
    </row>
    <row r="932" spans="8:9" s="18" customFormat="1" x14ac:dyDescent="0.2">
      <c r="H932" s="19"/>
      <c r="I932" s="19"/>
    </row>
    <row r="933" spans="8:9" s="18" customFormat="1" x14ac:dyDescent="0.2">
      <c r="H933" s="19"/>
      <c r="I933" s="19"/>
    </row>
    <row r="934" spans="8:9" s="18" customFormat="1" x14ac:dyDescent="0.2">
      <c r="H934" s="19"/>
      <c r="I934" s="19"/>
    </row>
    <row r="935" spans="8:9" s="18" customFormat="1" x14ac:dyDescent="0.2">
      <c r="H935" s="19"/>
      <c r="I935" s="19"/>
    </row>
    <row r="936" spans="8:9" s="18" customFormat="1" x14ac:dyDescent="0.2">
      <c r="H936" s="19"/>
      <c r="I936" s="19"/>
    </row>
    <row r="937" spans="8:9" s="18" customFormat="1" x14ac:dyDescent="0.2">
      <c r="H937" s="19"/>
      <c r="I937" s="19"/>
    </row>
    <row r="938" spans="8:9" s="18" customFormat="1" x14ac:dyDescent="0.2">
      <c r="H938" s="19"/>
      <c r="I938" s="19"/>
    </row>
    <row r="939" spans="8:9" s="18" customFormat="1" x14ac:dyDescent="0.2">
      <c r="H939" s="19"/>
      <c r="I939" s="19"/>
    </row>
    <row r="940" spans="8:9" s="18" customFormat="1" x14ac:dyDescent="0.2">
      <c r="H940" s="19"/>
      <c r="I940" s="19"/>
    </row>
    <row r="941" spans="8:9" s="18" customFormat="1" x14ac:dyDescent="0.2">
      <c r="H941" s="19"/>
      <c r="I941" s="19"/>
    </row>
    <row r="942" spans="8:9" s="18" customFormat="1" x14ac:dyDescent="0.2">
      <c r="H942" s="19"/>
      <c r="I942" s="19"/>
    </row>
    <row r="943" spans="8:9" s="18" customFormat="1" x14ac:dyDescent="0.2">
      <c r="H943" s="19"/>
      <c r="I943" s="19"/>
    </row>
    <row r="944" spans="8:9" s="18" customFormat="1" x14ac:dyDescent="0.2">
      <c r="H944" s="19"/>
      <c r="I944" s="19"/>
    </row>
    <row r="945" spans="8:9" s="18" customFormat="1" x14ac:dyDescent="0.2">
      <c r="H945" s="19"/>
      <c r="I945" s="19"/>
    </row>
    <row r="946" spans="8:9" s="18" customFormat="1" x14ac:dyDescent="0.2">
      <c r="H946" s="19"/>
      <c r="I946" s="19"/>
    </row>
    <row r="947" spans="8:9" s="18" customFormat="1" x14ac:dyDescent="0.2">
      <c r="H947" s="19"/>
      <c r="I947" s="19"/>
    </row>
    <row r="948" spans="8:9" s="18" customFormat="1" x14ac:dyDescent="0.2">
      <c r="H948" s="19"/>
      <c r="I948" s="19"/>
    </row>
    <row r="949" spans="8:9" s="18" customFormat="1" x14ac:dyDescent="0.2">
      <c r="H949" s="19"/>
      <c r="I949" s="19"/>
    </row>
    <row r="950" spans="8:9" s="18" customFormat="1" x14ac:dyDescent="0.2">
      <c r="H950" s="19"/>
      <c r="I950" s="19"/>
    </row>
    <row r="951" spans="8:9" s="18" customFormat="1" x14ac:dyDescent="0.2">
      <c r="H951" s="19"/>
      <c r="I951" s="19"/>
    </row>
    <row r="952" spans="8:9" s="18" customFormat="1" x14ac:dyDescent="0.2">
      <c r="H952" s="19"/>
      <c r="I952" s="19"/>
    </row>
    <row r="953" spans="8:9" s="18" customFormat="1" x14ac:dyDescent="0.2">
      <c r="H953" s="19"/>
      <c r="I953" s="19"/>
    </row>
    <row r="954" spans="8:9" s="18" customFormat="1" x14ac:dyDescent="0.2">
      <c r="H954" s="19"/>
      <c r="I954" s="19"/>
    </row>
    <row r="955" spans="8:9" s="18" customFormat="1" x14ac:dyDescent="0.2">
      <c r="H955" s="19"/>
      <c r="I955" s="19"/>
    </row>
    <row r="956" spans="8:9" s="18" customFormat="1" x14ac:dyDescent="0.2">
      <c r="H956" s="19"/>
      <c r="I956" s="19"/>
    </row>
    <row r="957" spans="8:9" s="18" customFormat="1" x14ac:dyDescent="0.2">
      <c r="H957" s="19"/>
      <c r="I957" s="19"/>
    </row>
    <row r="958" spans="8:9" s="18" customFormat="1" x14ac:dyDescent="0.2">
      <c r="H958" s="19"/>
      <c r="I958" s="19"/>
    </row>
    <row r="959" spans="8:9" s="18" customFormat="1" x14ac:dyDescent="0.2">
      <c r="H959" s="19"/>
      <c r="I959" s="19"/>
    </row>
    <row r="960" spans="8:9" s="18" customFormat="1" x14ac:dyDescent="0.2">
      <c r="H960" s="19"/>
      <c r="I960" s="19"/>
    </row>
    <row r="961" spans="8:9" s="18" customFormat="1" x14ac:dyDescent="0.2">
      <c r="H961" s="19"/>
      <c r="I961" s="19"/>
    </row>
    <row r="962" spans="8:9" s="18" customFormat="1" x14ac:dyDescent="0.2">
      <c r="H962" s="19"/>
      <c r="I962" s="19"/>
    </row>
    <row r="963" spans="8:9" s="18" customFormat="1" x14ac:dyDescent="0.2">
      <c r="H963" s="19"/>
      <c r="I963" s="19"/>
    </row>
    <row r="964" spans="8:9" s="18" customFormat="1" x14ac:dyDescent="0.2">
      <c r="H964" s="19"/>
      <c r="I964" s="19"/>
    </row>
    <row r="965" spans="8:9" s="18" customFormat="1" x14ac:dyDescent="0.2">
      <c r="H965" s="19"/>
      <c r="I965" s="19"/>
    </row>
    <row r="966" spans="8:9" s="18" customFormat="1" x14ac:dyDescent="0.2">
      <c r="H966" s="19"/>
      <c r="I966" s="19"/>
    </row>
    <row r="967" spans="8:9" s="18" customFormat="1" x14ac:dyDescent="0.2">
      <c r="H967" s="19"/>
      <c r="I967" s="19"/>
    </row>
    <row r="968" spans="8:9" s="18" customFormat="1" x14ac:dyDescent="0.2">
      <c r="H968" s="19"/>
      <c r="I968" s="19"/>
    </row>
    <row r="969" spans="8:9" s="18" customFormat="1" x14ac:dyDescent="0.2">
      <c r="H969" s="19"/>
      <c r="I969" s="19"/>
    </row>
    <row r="970" spans="8:9" s="18" customFormat="1" x14ac:dyDescent="0.2">
      <c r="H970" s="19"/>
      <c r="I970" s="19"/>
    </row>
    <row r="971" spans="8:9" s="18" customFormat="1" x14ac:dyDescent="0.2">
      <c r="H971" s="19"/>
      <c r="I971" s="19"/>
    </row>
    <row r="972" spans="8:9" s="18" customFormat="1" x14ac:dyDescent="0.2">
      <c r="H972" s="19"/>
      <c r="I972" s="19"/>
    </row>
    <row r="973" spans="8:9" s="18" customFormat="1" x14ac:dyDescent="0.2">
      <c r="H973" s="19"/>
      <c r="I973" s="19"/>
    </row>
    <row r="974" spans="8:9" s="18" customFormat="1" x14ac:dyDescent="0.2">
      <c r="H974" s="19"/>
      <c r="I974" s="19"/>
    </row>
    <row r="975" spans="8:9" s="18" customFormat="1" x14ac:dyDescent="0.2">
      <c r="H975" s="19"/>
      <c r="I975" s="19"/>
    </row>
    <row r="976" spans="8:9" s="18" customFormat="1" x14ac:dyDescent="0.2">
      <c r="H976" s="19"/>
      <c r="I976" s="19"/>
    </row>
    <row r="977" spans="8:9" s="18" customFormat="1" x14ac:dyDescent="0.2">
      <c r="H977" s="19"/>
      <c r="I977" s="19"/>
    </row>
    <row r="978" spans="8:9" s="18" customFormat="1" x14ac:dyDescent="0.2">
      <c r="H978" s="19"/>
      <c r="I978" s="19"/>
    </row>
    <row r="979" spans="8:9" s="18" customFormat="1" x14ac:dyDescent="0.2">
      <c r="H979" s="19"/>
      <c r="I979" s="19"/>
    </row>
    <row r="980" spans="8:9" s="18" customFormat="1" x14ac:dyDescent="0.2">
      <c r="H980" s="19"/>
      <c r="I980" s="19"/>
    </row>
    <row r="981" spans="8:9" s="18" customFormat="1" x14ac:dyDescent="0.2">
      <c r="H981" s="19"/>
      <c r="I981" s="19"/>
    </row>
    <row r="982" spans="8:9" s="18" customFormat="1" x14ac:dyDescent="0.2">
      <c r="H982" s="19"/>
      <c r="I982" s="19"/>
    </row>
    <row r="983" spans="8:9" s="18" customFormat="1" x14ac:dyDescent="0.2">
      <c r="H983" s="19"/>
      <c r="I983" s="19"/>
    </row>
    <row r="984" spans="8:9" s="18" customFormat="1" x14ac:dyDescent="0.2">
      <c r="H984" s="19"/>
      <c r="I984" s="19"/>
    </row>
    <row r="985" spans="8:9" s="18" customFormat="1" x14ac:dyDescent="0.2">
      <c r="H985" s="19"/>
      <c r="I985" s="19"/>
    </row>
    <row r="986" spans="8:9" s="18" customFormat="1" x14ac:dyDescent="0.2">
      <c r="H986" s="19"/>
      <c r="I986" s="19"/>
    </row>
    <row r="987" spans="8:9" s="18" customFormat="1" x14ac:dyDescent="0.2">
      <c r="H987" s="19"/>
      <c r="I987" s="19"/>
    </row>
    <row r="988" spans="8:9" s="18" customFormat="1" x14ac:dyDescent="0.2">
      <c r="H988" s="19"/>
      <c r="I988" s="19"/>
    </row>
    <row r="989" spans="8:9" s="18" customFormat="1" x14ac:dyDescent="0.2">
      <c r="H989" s="19"/>
      <c r="I989" s="19"/>
    </row>
    <row r="990" spans="8:9" s="18" customFormat="1" x14ac:dyDescent="0.2">
      <c r="H990" s="19"/>
      <c r="I990" s="19"/>
    </row>
    <row r="991" spans="8:9" s="18" customFormat="1" x14ac:dyDescent="0.2">
      <c r="H991" s="19"/>
      <c r="I991" s="19"/>
    </row>
    <row r="992" spans="8:9" s="18" customFormat="1" x14ac:dyDescent="0.2">
      <c r="H992" s="19"/>
      <c r="I992" s="19"/>
    </row>
    <row r="993" spans="8:9" s="18" customFormat="1" x14ac:dyDescent="0.2">
      <c r="H993" s="19"/>
      <c r="I993" s="19"/>
    </row>
    <row r="994" spans="8:9" s="18" customFormat="1" x14ac:dyDescent="0.2">
      <c r="H994" s="19"/>
      <c r="I994" s="19"/>
    </row>
    <row r="995" spans="8:9" s="18" customFormat="1" x14ac:dyDescent="0.2">
      <c r="H995" s="19"/>
      <c r="I995" s="19"/>
    </row>
    <row r="996" spans="8:9" s="18" customFormat="1" x14ac:dyDescent="0.2">
      <c r="H996" s="19"/>
      <c r="I996" s="19"/>
    </row>
    <row r="997" spans="8:9" s="18" customFormat="1" x14ac:dyDescent="0.2">
      <c r="H997" s="19"/>
      <c r="I997" s="19"/>
    </row>
    <row r="998" spans="8:9" s="18" customFormat="1" x14ac:dyDescent="0.2">
      <c r="H998" s="19"/>
      <c r="I998" s="19"/>
    </row>
    <row r="999" spans="8:9" s="18" customFormat="1" x14ac:dyDescent="0.2">
      <c r="H999" s="19"/>
      <c r="I999" s="19"/>
    </row>
    <row r="1000" spans="8:9" s="18" customFormat="1" x14ac:dyDescent="0.2">
      <c r="H1000" s="19"/>
      <c r="I1000" s="19"/>
    </row>
    <row r="1001" spans="8:9" s="18" customFormat="1" x14ac:dyDescent="0.2">
      <c r="H1001" s="19"/>
      <c r="I1001" s="19"/>
    </row>
    <row r="1002" spans="8:9" s="18" customFormat="1" x14ac:dyDescent="0.2">
      <c r="H1002" s="19"/>
      <c r="I1002" s="19"/>
    </row>
    <row r="1003" spans="8:9" s="18" customFormat="1" x14ac:dyDescent="0.2">
      <c r="H1003" s="19"/>
      <c r="I1003" s="19"/>
    </row>
    <row r="1004" spans="8:9" s="18" customFormat="1" x14ac:dyDescent="0.2">
      <c r="H1004" s="19"/>
      <c r="I1004" s="19"/>
    </row>
    <row r="1005" spans="8:9" s="18" customFormat="1" x14ac:dyDescent="0.2">
      <c r="H1005" s="19"/>
      <c r="I1005" s="19"/>
    </row>
    <row r="1006" spans="8:9" s="18" customFormat="1" x14ac:dyDescent="0.2">
      <c r="H1006" s="19"/>
      <c r="I1006" s="19"/>
    </row>
    <row r="1007" spans="8:9" s="18" customFormat="1" x14ac:dyDescent="0.2">
      <c r="H1007" s="19"/>
      <c r="I1007" s="19"/>
    </row>
    <row r="1008" spans="8:9" s="18" customFormat="1" x14ac:dyDescent="0.2">
      <c r="H1008" s="19"/>
      <c r="I1008" s="19"/>
    </row>
    <row r="1009" spans="8:9" s="18" customFormat="1" x14ac:dyDescent="0.2">
      <c r="H1009" s="19"/>
      <c r="I1009" s="19"/>
    </row>
    <row r="1010" spans="8:9" s="18" customFormat="1" x14ac:dyDescent="0.2">
      <c r="H1010" s="19"/>
      <c r="I1010" s="19"/>
    </row>
    <row r="1011" spans="8:9" s="18" customFormat="1" x14ac:dyDescent="0.2">
      <c r="H1011" s="19"/>
      <c r="I1011" s="19"/>
    </row>
    <row r="1012" spans="8:9" s="18" customFormat="1" x14ac:dyDescent="0.2">
      <c r="H1012" s="19"/>
      <c r="I1012" s="19"/>
    </row>
    <row r="1013" spans="8:9" s="18" customFormat="1" x14ac:dyDescent="0.2">
      <c r="H1013" s="19"/>
      <c r="I1013" s="19"/>
    </row>
    <row r="1014" spans="8:9" s="18" customFormat="1" x14ac:dyDescent="0.2">
      <c r="H1014" s="19"/>
      <c r="I1014" s="19"/>
    </row>
    <row r="1015" spans="8:9" s="18" customFormat="1" x14ac:dyDescent="0.2">
      <c r="H1015" s="19"/>
      <c r="I1015" s="19"/>
    </row>
    <row r="1016" spans="8:9" s="18" customFormat="1" x14ac:dyDescent="0.2">
      <c r="H1016" s="19"/>
      <c r="I1016" s="19"/>
    </row>
    <row r="1017" spans="8:9" s="18" customFormat="1" x14ac:dyDescent="0.2">
      <c r="H1017" s="19"/>
      <c r="I1017" s="19"/>
    </row>
    <row r="1018" spans="8:9" s="18" customFormat="1" x14ac:dyDescent="0.2">
      <c r="H1018" s="19"/>
      <c r="I1018" s="19"/>
    </row>
    <row r="1019" spans="8:9" s="18" customFormat="1" x14ac:dyDescent="0.2">
      <c r="H1019" s="19"/>
      <c r="I1019" s="19"/>
    </row>
    <row r="1020" spans="8:9" s="18" customFormat="1" x14ac:dyDescent="0.2">
      <c r="H1020" s="19"/>
      <c r="I1020" s="19"/>
    </row>
    <row r="1021" spans="8:9" s="18" customFormat="1" x14ac:dyDescent="0.2">
      <c r="H1021" s="19"/>
      <c r="I1021" s="19"/>
    </row>
    <row r="1022" spans="8:9" s="18" customFormat="1" x14ac:dyDescent="0.2">
      <c r="H1022" s="19"/>
      <c r="I1022" s="19"/>
    </row>
    <row r="1023" spans="8:9" s="18" customFormat="1" x14ac:dyDescent="0.2">
      <c r="H1023" s="19"/>
      <c r="I1023" s="19"/>
    </row>
    <row r="1024" spans="8:9" s="18" customFormat="1" x14ac:dyDescent="0.2">
      <c r="H1024" s="19"/>
      <c r="I1024" s="19"/>
    </row>
    <row r="1025" spans="8:9" s="18" customFormat="1" x14ac:dyDescent="0.2">
      <c r="H1025" s="19"/>
      <c r="I1025" s="19"/>
    </row>
    <row r="1026" spans="8:9" s="18" customFormat="1" x14ac:dyDescent="0.2">
      <c r="H1026" s="19"/>
      <c r="I1026" s="19"/>
    </row>
    <row r="1027" spans="8:9" s="18" customFormat="1" x14ac:dyDescent="0.2">
      <c r="H1027" s="19"/>
      <c r="I1027" s="19"/>
    </row>
    <row r="1028" spans="8:9" s="18" customFormat="1" x14ac:dyDescent="0.2">
      <c r="H1028" s="19"/>
      <c r="I1028" s="19"/>
    </row>
    <row r="1029" spans="8:9" s="18" customFormat="1" x14ac:dyDescent="0.2">
      <c r="H1029" s="19"/>
      <c r="I1029" s="19"/>
    </row>
    <row r="1030" spans="8:9" s="18" customFormat="1" x14ac:dyDescent="0.2">
      <c r="H1030" s="19"/>
      <c r="I1030" s="19"/>
    </row>
    <row r="1031" spans="8:9" s="18" customFormat="1" x14ac:dyDescent="0.2">
      <c r="H1031" s="19"/>
      <c r="I1031" s="19"/>
    </row>
    <row r="1032" spans="8:9" s="18" customFormat="1" x14ac:dyDescent="0.2">
      <c r="H1032" s="19"/>
      <c r="I1032" s="19"/>
    </row>
    <row r="1033" spans="8:9" s="18" customFormat="1" x14ac:dyDescent="0.2">
      <c r="H1033" s="19"/>
      <c r="I1033" s="19"/>
    </row>
    <row r="1034" spans="8:9" s="18" customFormat="1" x14ac:dyDescent="0.2">
      <c r="H1034" s="19"/>
      <c r="I1034" s="19"/>
    </row>
    <row r="1035" spans="8:9" s="18" customFormat="1" x14ac:dyDescent="0.2">
      <c r="H1035" s="19"/>
      <c r="I1035" s="19"/>
    </row>
    <row r="1036" spans="8:9" s="18" customFormat="1" x14ac:dyDescent="0.2">
      <c r="H1036" s="19"/>
      <c r="I1036" s="19"/>
    </row>
    <row r="1037" spans="8:9" s="18" customFormat="1" x14ac:dyDescent="0.2">
      <c r="H1037" s="19"/>
      <c r="I1037" s="19"/>
    </row>
    <row r="1038" spans="8:9" s="18" customFormat="1" x14ac:dyDescent="0.2">
      <c r="H1038" s="19"/>
      <c r="I1038" s="19"/>
    </row>
    <row r="1039" spans="8:9" s="18" customFormat="1" x14ac:dyDescent="0.2">
      <c r="H1039" s="19"/>
      <c r="I1039" s="19"/>
    </row>
    <row r="1040" spans="8:9" s="18" customFormat="1" x14ac:dyDescent="0.2">
      <c r="H1040" s="19"/>
      <c r="I1040" s="19"/>
    </row>
    <row r="1041" spans="8:9" s="18" customFormat="1" x14ac:dyDescent="0.2">
      <c r="H1041" s="19"/>
      <c r="I1041" s="19"/>
    </row>
    <row r="1042" spans="8:9" s="18" customFormat="1" x14ac:dyDescent="0.2">
      <c r="H1042" s="19"/>
      <c r="I1042" s="19"/>
    </row>
    <row r="1043" spans="8:9" s="18" customFormat="1" x14ac:dyDescent="0.2">
      <c r="H1043" s="19"/>
      <c r="I1043" s="19"/>
    </row>
    <row r="1044" spans="8:9" s="18" customFormat="1" x14ac:dyDescent="0.2">
      <c r="H1044" s="19"/>
      <c r="I1044" s="19"/>
    </row>
    <row r="1045" spans="8:9" s="18" customFormat="1" x14ac:dyDescent="0.2">
      <c r="H1045" s="19"/>
      <c r="I1045" s="19"/>
    </row>
    <row r="1046" spans="8:9" s="18" customFormat="1" x14ac:dyDescent="0.2">
      <c r="H1046" s="19"/>
      <c r="I1046" s="19"/>
    </row>
    <row r="1047" spans="8:9" s="18" customFormat="1" x14ac:dyDescent="0.2">
      <c r="H1047" s="19"/>
      <c r="I1047" s="19"/>
    </row>
    <row r="1048" spans="8:9" s="18" customFormat="1" x14ac:dyDescent="0.2">
      <c r="H1048" s="19"/>
      <c r="I1048" s="19"/>
    </row>
    <row r="1049" spans="8:9" s="18" customFormat="1" x14ac:dyDescent="0.2">
      <c r="H1049" s="19"/>
      <c r="I1049" s="19"/>
    </row>
    <row r="1050" spans="8:9" s="18" customFormat="1" x14ac:dyDescent="0.2">
      <c r="H1050" s="19"/>
      <c r="I1050" s="19"/>
    </row>
    <row r="1051" spans="8:9" s="18" customFormat="1" x14ac:dyDescent="0.2">
      <c r="H1051" s="19"/>
      <c r="I1051" s="19"/>
    </row>
    <row r="1052" spans="8:9" s="18" customFormat="1" x14ac:dyDescent="0.2">
      <c r="H1052" s="19"/>
      <c r="I1052" s="19"/>
    </row>
    <row r="1053" spans="8:9" s="18" customFormat="1" x14ac:dyDescent="0.2">
      <c r="H1053" s="19"/>
      <c r="I1053" s="19"/>
    </row>
    <row r="1054" spans="8:9" s="18" customFormat="1" x14ac:dyDescent="0.2">
      <c r="H1054" s="19"/>
      <c r="I1054" s="19"/>
    </row>
    <row r="1055" spans="8:9" s="18" customFormat="1" x14ac:dyDescent="0.2">
      <c r="H1055" s="19"/>
      <c r="I1055" s="19"/>
    </row>
    <row r="1056" spans="8:9" s="18" customFormat="1" x14ac:dyDescent="0.2">
      <c r="H1056" s="19"/>
      <c r="I1056" s="19"/>
    </row>
    <row r="1057" spans="8:9" s="18" customFormat="1" x14ac:dyDescent="0.2">
      <c r="H1057" s="19"/>
      <c r="I1057" s="19"/>
    </row>
    <row r="1058" spans="8:9" s="18" customFormat="1" x14ac:dyDescent="0.2">
      <c r="H1058" s="19"/>
      <c r="I1058" s="19"/>
    </row>
    <row r="1059" spans="8:9" s="18" customFormat="1" x14ac:dyDescent="0.2">
      <c r="H1059" s="19"/>
      <c r="I1059" s="19"/>
    </row>
    <row r="1060" spans="8:9" s="18" customFormat="1" x14ac:dyDescent="0.2">
      <c r="H1060" s="19"/>
      <c r="I1060" s="19"/>
    </row>
    <row r="1061" spans="8:9" s="18" customFormat="1" x14ac:dyDescent="0.2">
      <c r="H1061" s="19"/>
      <c r="I1061" s="19"/>
    </row>
    <row r="1062" spans="8:9" s="18" customFormat="1" x14ac:dyDescent="0.2">
      <c r="H1062" s="19"/>
      <c r="I1062" s="19"/>
    </row>
    <row r="1063" spans="8:9" s="18" customFormat="1" x14ac:dyDescent="0.2">
      <c r="H1063" s="19"/>
      <c r="I1063" s="19"/>
    </row>
    <row r="1064" spans="8:9" s="18" customFormat="1" x14ac:dyDescent="0.2">
      <c r="H1064" s="19"/>
      <c r="I1064" s="19"/>
    </row>
    <row r="1065" spans="8:9" s="18" customFormat="1" x14ac:dyDescent="0.2">
      <c r="H1065" s="19"/>
      <c r="I1065" s="19"/>
    </row>
    <row r="1066" spans="8:9" s="18" customFormat="1" x14ac:dyDescent="0.2">
      <c r="H1066" s="19"/>
      <c r="I1066" s="19"/>
    </row>
    <row r="1067" spans="8:9" s="18" customFormat="1" x14ac:dyDescent="0.2">
      <c r="H1067" s="19"/>
      <c r="I1067" s="19"/>
    </row>
    <row r="1068" spans="8:9" s="18" customFormat="1" x14ac:dyDescent="0.2">
      <c r="H1068" s="19"/>
      <c r="I1068" s="19"/>
    </row>
    <row r="1069" spans="8:9" s="18" customFormat="1" x14ac:dyDescent="0.2">
      <c r="H1069" s="19"/>
      <c r="I1069" s="19"/>
    </row>
    <row r="1070" spans="8:9" s="18" customFormat="1" x14ac:dyDescent="0.2">
      <c r="H1070" s="19"/>
      <c r="I1070" s="19"/>
    </row>
    <row r="1071" spans="8:9" s="18" customFormat="1" x14ac:dyDescent="0.2">
      <c r="H1071" s="19"/>
      <c r="I1071" s="19"/>
    </row>
    <row r="1072" spans="8:9" s="18" customFormat="1" x14ac:dyDescent="0.2">
      <c r="H1072" s="19"/>
      <c r="I1072" s="19"/>
    </row>
    <row r="1073" spans="8:9" s="18" customFormat="1" x14ac:dyDescent="0.2">
      <c r="H1073" s="19"/>
      <c r="I1073" s="19"/>
    </row>
    <row r="1074" spans="8:9" s="18" customFormat="1" x14ac:dyDescent="0.2">
      <c r="H1074" s="19"/>
      <c r="I1074" s="19"/>
    </row>
    <row r="1075" spans="8:9" s="18" customFormat="1" x14ac:dyDescent="0.2">
      <c r="H1075" s="19"/>
      <c r="I1075" s="19"/>
    </row>
    <row r="1076" spans="8:9" s="18" customFormat="1" x14ac:dyDescent="0.2">
      <c r="H1076" s="19"/>
      <c r="I1076" s="19"/>
    </row>
    <row r="1077" spans="8:9" s="18" customFormat="1" x14ac:dyDescent="0.2">
      <c r="H1077" s="19"/>
      <c r="I1077" s="19"/>
    </row>
    <row r="1078" spans="8:9" s="18" customFormat="1" x14ac:dyDescent="0.2">
      <c r="H1078" s="19"/>
      <c r="I1078" s="19"/>
    </row>
    <row r="1079" spans="8:9" s="18" customFormat="1" x14ac:dyDescent="0.2">
      <c r="H1079" s="19"/>
      <c r="I1079" s="19"/>
    </row>
    <row r="1080" spans="8:9" s="18" customFormat="1" x14ac:dyDescent="0.2">
      <c r="H1080" s="19"/>
      <c r="I1080" s="19"/>
    </row>
    <row r="1081" spans="8:9" s="18" customFormat="1" x14ac:dyDescent="0.2">
      <c r="H1081" s="19"/>
      <c r="I1081" s="19"/>
    </row>
    <row r="1082" spans="8:9" s="18" customFormat="1" x14ac:dyDescent="0.2">
      <c r="H1082" s="19"/>
      <c r="I1082" s="19"/>
    </row>
    <row r="1083" spans="8:9" s="18" customFormat="1" x14ac:dyDescent="0.2">
      <c r="H1083" s="19"/>
      <c r="I1083" s="19"/>
    </row>
    <row r="1084" spans="8:9" s="18" customFormat="1" x14ac:dyDescent="0.2">
      <c r="H1084" s="19"/>
      <c r="I1084" s="19"/>
    </row>
    <row r="1085" spans="8:9" s="18" customFormat="1" x14ac:dyDescent="0.2">
      <c r="H1085" s="19"/>
      <c r="I1085" s="19"/>
    </row>
    <row r="1086" spans="8:9" s="18" customFormat="1" x14ac:dyDescent="0.2">
      <c r="H1086" s="19"/>
      <c r="I1086" s="19"/>
    </row>
    <row r="1087" spans="8:9" s="18" customFormat="1" x14ac:dyDescent="0.2">
      <c r="H1087" s="19"/>
      <c r="I1087" s="19"/>
    </row>
    <row r="1088" spans="8:9" s="18" customFormat="1" x14ac:dyDescent="0.2">
      <c r="H1088" s="19"/>
      <c r="I1088" s="19"/>
    </row>
    <row r="1089" spans="8:9" s="18" customFormat="1" x14ac:dyDescent="0.2">
      <c r="H1089" s="19"/>
      <c r="I1089" s="19"/>
    </row>
    <row r="1090" spans="8:9" s="18" customFormat="1" x14ac:dyDescent="0.2">
      <c r="H1090" s="19"/>
      <c r="I1090" s="19"/>
    </row>
    <row r="1091" spans="8:9" s="18" customFormat="1" x14ac:dyDescent="0.2">
      <c r="H1091" s="19"/>
      <c r="I1091" s="19"/>
    </row>
    <row r="1092" spans="8:9" s="18" customFormat="1" x14ac:dyDescent="0.2">
      <c r="H1092" s="19"/>
      <c r="I1092" s="19"/>
    </row>
    <row r="1093" spans="8:9" s="18" customFormat="1" x14ac:dyDescent="0.2">
      <c r="H1093" s="19"/>
      <c r="I1093" s="19"/>
    </row>
    <row r="1094" spans="8:9" s="18" customFormat="1" x14ac:dyDescent="0.2">
      <c r="H1094" s="19"/>
      <c r="I1094" s="19"/>
    </row>
    <row r="1095" spans="8:9" s="18" customFormat="1" x14ac:dyDescent="0.2">
      <c r="H1095" s="19"/>
      <c r="I1095" s="19"/>
    </row>
    <row r="1096" spans="8:9" s="18" customFormat="1" x14ac:dyDescent="0.2">
      <c r="H1096" s="19"/>
      <c r="I1096" s="19"/>
    </row>
    <row r="1097" spans="8:9" s="18" customFormat="1" x14ac:dyDescent="0.2">
      <c r="H1097" s="19"/>
      <c r="I1097" s="19"/>
    </row>
    <row r="1098" spans="8:9" s="18" customFormat="1" x14ac:dyDescent="0.2">
      <c r="H1098" s="19"/>
      <c r="I1098" s="19"/>
    </row>
    <row r="1099" spans="8:9" s="18" customFormat="1" x14ac:dyDescent="0.2">
      <c r="H1099" s="19"/>
      <c r="I1099" s="19"/>
    </row>
    <row r="1100" spans="8:9" s="18" customFormat="1" x14ac:dyDescent="0.2">
      <c r="H1100" s="19"/>
      <c r="I1100" s="19"/>
    </row>
    <row r="1101" spans="8:9" s="18" customFormat="1" x14ac:dyDescent="0.2">
      <c r="H1101" s="19"/>
      <c r="I1101" s="19"/>
    </row>
    <row r="1102" spans="8:9" s="18" customFormat="1" x14ac:dyDescent="0.2">
      <c r="H1102" s="19"/>
      <c r="I1102" s="19"/>
    </row>
    <row r="1103" spans="8:9" s="18" customFormat="1" x14ac:dyDescent="0.2">
      <c r="H1103" s="19"/>
      <c r="I1103" s="19"/>
    </row>
    <row r="1104" spans="8:9" s="18" customFormat="1" x14ac:dyDescent="0.2">
      <c r="H1104" s="19"/>
      <c r="I1104" s="19"/>
    </row>
    <row r="1105" spans="8:9" s="18" customFormat="1" x14ac:dyDescent="0.2">
      <c r="H1105" s="19"/>
      <c r="I1105" s="19"/>
    </row>
    <row r="1106" spans="8:9" s="18" customFormat="1" x14ac:dyDescent="0.2">
      <c r="H1106" s="19"/>
      <c r="I1106" s="19"/>
    </row>
    <row r="1107" spans="8:9" s="18" customFormat="1" x14ac:dyDescent="0.2">
      <c r="H1107" s="19"/>
      <c r="I1107" s="19"/>
    </row>
    <row r="1108" spans="8:9" s="18" customFormat="1" x14ac:dyDescent="0.2">
      <c r="H1108" s="19"/>
      <c r="I1108" s="19"/>
    </row>
    <row r="1109" spans="8:9" s="18" customFormat="1" x14ac:dyDescent="0.2">
      <c r="H1109" s="19"/>
      <c r="I1109" s="19"/>
    </row>
    <row r="1110" spans="8:9" s="18" customFormat="1" x14ac:dyDescent="0.2">
      <c r="H1110" s="19"/>
      <c r="I1110" s="19"/>
    </row>
    <row r="1111" spans="8:9" s="18" customFormat="1" x14ac:dyDescent="0.2">
      <c r="H1111" s="19"/>
      <c r="I1111" s="19"/>
    </row>
    <row r="1112" spans="8:9" s="18" customFormat="1" x14ac:dyDescent="0.2">
      <c r="H1112" s="19"/>
      <c r="I1112" s="19"/>
    </row>
    <row r="1113" spans="8:9" s="18" customFormat="1" x14ac:dyDescent="0.2">
      <c r="H1113" s="19"/>
      <c r="I1113" s="19"/>
    </row>
    <row r="1114" spans="8:9" s="18" customFormat="1" x14ac:dyDescent="0.2">
      <c r="H1114" s="19"/>
      <c r="I1114" s="19"/>
    </row>
    <row r="1115" spans="8:9" s="18" customFormat="1" x14ac:dyDescent="0.2">
      <c r="H1115" s="19"/>
      <c r="I1115" s="19"/>
    </row>
    <row r="1116" spans="8:9" s="18" customFormat="1" x14ac:dyDescent="0.2">
      <c r="H1116" s="19"/>
      <c r="I1116" s="19"/>
    </row>
    <row r="1117" spans="8:9" s="18" customFormat="1" x14ac:dyDescent="0.2">
      <c r="H1117" s="19"/>
      <c r="I1117" s="19"/>
    </row>
    <row r="1118" spans="8:9" s="18" customFormat="1" x14ac:dyDescent="0.2">
      <c r="H1118" s="19"/>
      <c r="I1118" s="19"/>
    </row>
    <row r="1119" spans="8:9" s="18" customFormat="1" x14ac:dyDescent="0.2">
      <c r="H1119" s="19"/>
      <c r="I1119" s="19"/>
    </row>
    <row r="1120" spans="8:9" s="18" customFormat="1" x14ac:dyDescent="0.2">
      <c r="H1120" s="19"/>
      <c r="I1120" s="19"/>
    </row>
    <row r="1121" spans="8:9" s="18" customFormat="1" x14ac:dyDescent="0.2">
      <c r="H1121" s="19"/>
      <c r="I1121" s="19"/>
    </row>
    <row r="1122" spans="8:9" s="18" customFormat="1" x14ac:dyDescent="0.2">
      <c r="H1122" s="19"/>
      <c r="I1122" s="19"/>
    </row>
    <row r="1123" spans="8:9" s="18" customFormat="1" x14ac:dyDescent="0.2">
      <c r="H1123" s="19"/>
      <c r="I1123" s="19"/>
    </row>
    <row r="1124" spans="8:9" s="18" customFormat="1" x14ac:dyDescent="0.2">
      <c r="H1124" s="19"/>
      <c r="I1124" s="19"/>
    </row>
    <row r="1125" spans="8:9" s="18" customFormat="1" x14ac:dyDescent="0.2">
      <c r="H1125" s="19"/>
      <c r="I1125" s="19"/>
    </row>
    <row r="1126" spans="8:9" s="18" customFormat="1" x14ac:dyDescent="0.2">
      <c r="H1126" s="19"/>
      <c r="I1126" s="19"/>
    </row>
    <row r="1127" spans="8:9" s="18" customFormat="1" x14ac:dyDescent="0.2">
      <c r="H1127" s="19"/>
      <c r="I1127" s="19"/>
    </row>
    <row r="1128" spans="8:9" s="18" customFormat="1" x14ac:dyDescent="0.2">
      <c r="H1128" s="19"/>
      <c r="I1128" s="19"/>
    </row>
    <row r="1129" spans="8:9" s="18" customFormat="1" x14ac:dyDescent="0.2">
      <c r="H1129" s="19"/>
      <c r="I1129" s="19"/>
    </row>
    <row r="1130" spans="8:9" s="18" customFormat="1" x14ac:dyDescent="0.2">
      <c r="H1130" s="19"/>
      <c r="I1130" s="19"/>
    </row>
    <row r="1131" spans="8:9" s="18" customFormat="1" x14ac:dyDescent="0.2">
      <c r="H1131" s="19"/>
      <c r="I1131" s="19"/>
    </row>
    <row r="1132" spans="8:9" s="18" customFormat="1" x14ac:dyDescent="0.2">
      <c r="H1132" s="19"/>
      <c r="I1132" s="19"/>
    </row>
    <row r="1133" spans="8:9" s="18" customFormat="1" x14ac:dyDescent="0.2">
      <c r="H1133" s="19"/>
      <c r="I1133" s="19"/>
    </row>
    <row r="1134" spans="8:9" s="18" customFormat="1" x14ac:dyDescent="0.2">
      <c r="H1134" s="19"/>
      <c r="I1134" s="19"/>
    </row>
    <row r="1135" spans="8:9" s="18" customFormat="1" x14ac:dyDescent="0.2">
      <c r="H1135" s="19"/>
      <c r="I1135" s="19"/>
    </row>
    <row r="1136" spans="8:9" s="18" customFormat="1" x14ac:dyDescent="0.2">
      <c r="H1136" s="19"/>
      <c r="I1136" s="19"/>
    </row>
    <row r="1137" spans="8:9" s="18" customFormat="1" x14ac:dyDescent="0.2">
      <c r="H1137" s="19"/>
      <c r="I1137" s="19"/>
    </row>
    <row r="1138" spans="8:9" s="18" customFormat="1" x14ac:dyDescent="0.2">
      <c r="H1138" s="19"/>
      <c r="I1138" s="19"/>
    </row>
    <row r="1139" spans="8:9" s="18" customFormat="1" x14ac:dyDescent="0.2">
      <c r="H1139" s="19"/>
      <c r="I1139" s="19"/>
    </row>
    <row r="1140" spans="8:9" s="18" customFormat="1" x14ac:dyDescent="0.2">
      <c r="H1140" s="19"/>
      <c r="I1140" s="19"/>
    </row>
    <row r="1141" spans="8:9" s="18" customFormat="1" x14ac:dyDescent="0.2">
      <c r="H1141" s="19"/>
      <c r="I1141" s="19"/>
    </row>
    <row r="1142" spans="8:9" s="18" customFormat="1" x14ac:dyDescent="0.2">
      <c r="H1142" s="19"/>
      <c r="I1142" s="19"/>
    </row>
    <row r="1143" spans="8:9" s="18" customFormat="1" x14ac:dyDescent="0.2">
      <c r="H1143" s="19"/>
      <c r="I1143" s="19"/>
    </row>
    <row r="1144" spans="8:9" s="18" customFormat="1" x14ac:dyDescent="0.2">
      <c r="H1144" s="19"/>
      <c r="I1144" s="19"/>
    </row>
    <row r="1145" spans="8:9" s="18" customFormat="1" x14ac:dyDescent="0.2">
      <c r="H1145" s="19"/>
      <c r="I1145" s="19"/>
    </row>
    <row r="1146" spans="8:9" s="18" customFormat="1" x14ac:dyDescent="0.2">
      <c r="H1146" s="19"/>
      <c r="I1146" s="19"/>
    </row>
    <row r="1147" spans="8:9" s="18" customFormat="1" x14ac:dyDescent="0.2">
      <c r="H1147" s="19"/>
      <c r="I1147" s="19"/>
    </row>
    <row r="1148" spans="8:9" s="18" customFormat="1" x14ac:dyDescent="0.2">
      <c r="H1148" s="19"/>
      <c r="I1148" s="19"/>
    </row>
    <row r="1149" spans="8:9" s="18" customFormat="1" x14ac:dyDescent="0.2">
      <c r="H1149" s="19"/>
      <c r="I1149" s="19"/>
    </row>
    <row r="1150" spans="8:9" s="18" customFormat="1" x14ac:dyDescent="0.2">
      <c r="H1150" s="19"/>
      <c r="I1150" s="19"/>
    </row>
    <row r="1151" spans="8:9" s="18" customFormat="1" x14ac:dyDescent="0.2">
      <c r="H1151" s="19"/>
      <c r="I1151" s="19"/>
    </row>
    <row r="1152" spans="8:9" s="18" customFormat="1" x14ac:dyDescent="0.2">
      <c r="H1152" s="19"/>
      <c r="I1152" s="19"/>
    </row>
    <row r="1153" spans="8:9" s="18" customFormat="1" x14ac:dyDescent="0.2">
      <c r="H1153" s="19"/>
      <c r="I1153" s="19"/>
    </row>
    <row r="1154" spans="8:9" s="18" customFormat="1" x14ac:dyDescent="0.2">
      <c r="H1154" s="19"/>
      <c r="I1154" s="19"/>
    </row>
    <row r="1155" spans="8:9" s="18" customFormat="1" x14ac:dyDescent="0.2">
      <c r="H1155" s="19"/>
      <c r="I1155" s="19"/>
    </row>
    <row r="1156" spans="8:9" s="18" customFormat="1" x14ac:dyDescent="0.2">
      <c r="H1156" s="19"/>
      <c r="I1156" s="19"/>
    </row>
    <row r="1157" spans="8:9" s="18" customFormat="1" x14ac:dyDescent="0.2">
      <c r="H1157" s="19"/>
      <c r="I1157" s="19"/>
    </row>
    <row r="1158" spans="8:9" s="18" customFormat="1" x14ac:dyDescent="0.2">
      <c r="H1158" s="19"/>
      <c r="I1158" s="19"/>
    </row>
    <row r="1159" spans="8:9" s="18" customFormat="1" x14ac:dyDescent="0.2">
      <c r="H1159" s="19"/>
      <c r="I1159" s="19"/>
    </row>
    <row r="1160" spans="8:9" s="18" customFormat="1" x14ac:dyDescent="0.2">
      <c r="H1160" s="19"/>
      <c r="I1160" s="19"/>
    </row>
    <row r="1161" spans="8:9" s="18" customFormat="1" x14ac:dyDescent="0.2">
      <c r="H1161" s="19"/>
      <c r="I1161" s="19"/>
    </row>
    <row r="1162" spans="8:9" s="18" customFormat="1" x14ac:dyDescent="0.2">
      <c r="H1162" s="19"/>
      <c r="I1162" s="19"/>
    </row>
    <row r="1163" spans="8:9" s="18" customFormat="1" x14ac:dyDescent="0.2">
      <c r="H1163" s="19"/>
      <c r="I1163" s="19"/>
    </row>
    <row r="1164" spans="8:9" s="18" customFormat="1" x14ac:dyDescent="0.2">
      <c r="H1164" s="19"/>
      <c r="I1164" s="19"/>
    </row>
    <row r="1165" spans="8:9" s="18" customFormat="1" x14ac:dyDescent="0.2">
      <c r="H1165" s="19"/>
      <c r="I1165" s="19"/>
    </row>
    <row r="1166" spans="8:9" s="18" customFormat="1" x14ac:dyDescent="0.2">
      <c r="H1166" s="19"/>
      <c r="I1166" s="19"/>
    </row>
    <row r="1167" spans="8:9" s="18" customFormat="1" x14ac:dyDescent="0.2">
      <c r="H1167" s="19"/>
      <c r="I1167" s="19"/>
    </row>
    <row r="1168" spans="8:9" s="18" customFormat="1" x14ac:dyDescent="0.2">
      <c r="H1168" s="19"/>
      <c r="I1168" s="19"/>
    </row>
    <row r="1169" spans="8:9" s="18" customFormat="1" x14ac:dyDescent="0.2">
      <c r="H1169" s="19"/>
      <c r="I1169" s="19"/>
    </row>
    <row r="1170" spans="8:9" s="18" customFormat="1" x14ac:dyDescent="0.2">
      <c r="H1170" s="19"/>
      <c r="I1170" s="19"/>
    </row>
    <row r="1171" spans="8:9" s="18" customFormat="1" x14ac:dyDescent="0.2">
      <c r="H1171" s="19"/>
      <c r="I1171" s="19"/>
    </row>
    <row r="1172" spans="8:9" s="18" customFormat="1" x14ac:dyDescent="0.2">
      <c r="H1172" s="19"/>
      <c r="I1172" s="19"/>
    </row>
    <row r="1173" spans="8:9" s="18" customFormat="1" x14ac:dyDescent="0.2">
      <c r="H1173" s="19"/>
      <c r="I1173" s="19"/>
    </row>
    <row r="1174" spans="8:9" s="18" customFormat="1" x14ac:dyDescent="0.2">
      <c r="H1174" s="19"/>
      <c r="I1174" s="19"/>
    </row>
    <row r="1175" spans="8:9" s="18" customFormat="1" x14ac:dyDescent="0.2">
      <c r="H1175" s="19"/>
      <c r="I1175" s="19"/>
    </row>
    <row r="1176" spans="8:9" s="18" customFormat="1" x14ac:dyDescent="0.2">
      <c r="H1176" s="19"/>
      <c r="I1176" s="19"/>
    </row>
    <row r="1177" spans="8:9" s="18" customFormat="1" x14ac:dyDescent="0.2">
      <c r="H1177" s="19"/>
      <c r="I1177" s="19"/>
    </row>
    <row r="1178" spans="8:9" s="18" customFormat="1" x14ac:dyDescent="0.2">
      <c r="H1178" s="19"/>
      <c r="I1178" s="19"/>
    </row>
    <row r="1179" spans="8:9" s="18" customFormat="1" x14ac:dyDescent="0.2">
      <c r="H1179" s="19"/>
      <c r="I1179" s="19"/>
    </row>
    <row r="1180" spans="8:9" s="18" customFormat="1" x14ac:dyDescent="0.2">
      <c r="H1180" s="19"/>
      <c r="I1180" s="19"/>
    </row>
    <row r="1181" spans="8:9" s="18" customFormat="1" x14ac:dyDescent="0.2">
      <c r="H1181" s="19"/>
      <c r="I1181" s="19"/>
    </row>
    <row r="1182" spans="8:9" s="18" customFormat="1" x14ac:dyDescent="0.2">
      <c r="H1182" s="19"/>
      <c r="I1182" s="19"/>
    </row>
    <row r="1183" spans="8:9" s="18" customFormat="1" x14ac:dyDescent="0.2">
      <c r="H1183" s="19"/>
      <c r="I1183" s="19"/>
    </row>
    <row r="1184" spans="8:9" s="18" customFormat="1" x14ac:dyDescent="0.2">
      <c r="H1184" s="19"/>
      <c r="I1184" s="19"/>
    </row>
    <row r="1185" spans="8:9" s="18" customFormat="1" x14ac:dyDescent="0.2">
      <c r="H1185" s="19"/>
      <c r="I1185" s="19"/>
    </row>
    <row r="1186" spans="8:9" s="18" customFormat="1" x14ac:dyDescent="0.2">
      <c r="H1186" s="19"/>
      <c r="I1186" s="19"/>
    </row>
    <row r="1187" spans="8:9" s="18" customFormat="1" x14ac:dyDescent="0.2">
      <c r="H1187" s="19"/>
      <c r="I1187" s="19"/>
    </row>
    <row r="1188" spans="8:9" s="18" customFormat="1" x14ac:dyDescent="0.2">
      <c r="H1188" s="19"/>
      <c r="I1188" s="19"/>
    </row>
    <row r="1189" spans="8:9" s="18" customFormat="1" x14ac:dyDescent="0.2">
      <c r="H1189" s="19"/>
      <c r="I1189" s="19"/>
    </row>
    <row r="1190" spans="8:9" s="18" customFormat="1" x14ac:dyDescent="0.2">
      <c r="H1190" s="19"/>
      <c r="I1190" s="19"/>
    </row>
    <row r="1191" spans="8:9" s="18" customFormat="1" x14ac:dyDescent="0.2">
      <c r="H1191" s="19"/>
      <c r="I1191" s="19"/>
    </row>
    <row r="1192" spans="8:9" s="18" customFormat="1" x14ac:dyDescent="0.2">
      <c r="H1192" s="19"/>
      <c r="I1192" s="19"/>
    </row>
    <row r="1193" spans="8:9" s="18" customFormat="1" x14ac:dyDescent="0.2">
      <c r="H1193" s="19"/>
      <c r="I1193" s="19"/>
    </row>
    <row r="1194" spans="8:9" s="18" customFormat="1" x14ac:dyDescent="0.2">
      <c r="H1194" s="19"/>
      <c r="I1194" s="19"/>
    </row>
    <row r="1195" spans="8:9" s="18" customFormat="1" x14ac:dyDescent="0.2">
      <c r="H1195" s="19"/>
      <c r="I1195" s="19"/>
    </row>
    <row r="1196" spans="8:9" s="18" customFormat="1" x14ac:dyDescent="0.2">
      <c r="H1196" s="19"/>
      <c r="I1196" s="19"/>
    </row>
    <row r="1197" spans="8:9" s="18" customFormat="1" x14ac:dyDescent="0.2">
      <c r="H1197" s="19"/>
      <c r="I1197" s="19"/>
    </row>
    <row r="1198" spans="8:9" s="18" customFormat="1" x14ac:dyDescent="0.2">
      <c r="H1198" s="19"/>
      <c r="I1198" s="19"/>
    </row>
    <row r="1199" spans="8:9" s="18" customFormat="1" x14ac:dyDescent="0.2">
      <c r="H1199" s="19"/>
      <c r="I1199" s="19"/>
    </row>
    <row r="1200" spans="8:9" s="18" customFormat="1" x14ac:dyDescent="0.2">
      <c r="H1200" s="19"/>
      <c r="I1200" s="19"/>
    </row>
    <row r="1201" spans="8:9" s="18" customFormat="1" x14ac:dyDescent="0.2">
      <c r="H1201" s="19"/>
      <c r="I1201" s="19"/>
    </row>
    <row r="1202" spans="8:9" s="18" customFormat="1" x14ac:dyDescent="0.2">
      <c r="H1202" s="19"/>
      <c r="I1202" s="19"/>
    </row>
    <row r="1203" spans="8:9" s="18" customFormat="1" x14ac:dyDescent="0.2">
      <c r="H1203" s="19"/>
      <c r="I1203" s="19"/>
    </row>
    <row r="1204" spans="8:9" s="18" customFormat="1" x14ac:dyDescent="0.2">
      <c r="H1204" s="19"/>
      <c r="I1204" s="19"/>
    </row>
    <row r="1205" spans="8:9" s="18" customFormat="1" x14ac:dyDescent="0.2">
      <c r="H1205" s="19"/>
      <c r="I1205" s="19"/>
    </row>
    <row r="1206" spans="8:9" s="18" customFormat="1" x14ac:dyDescent="0.2">
      <c r="H1206" s="19"/>
      <c r="I1206" s="19"/>
    </row>
    <row r="1207" spans="8:9" s="18" customFormat="1" x14ac:dyDescent="0.2">
      <c r="H1207" s="19"/>
      <c r="I1207" s="19"/>
    </row>
    <row r="1208" spans="8:9" s="18" customFormat="1" x14ac:dyDescent="0.2">
      <c r="H1208" s="19"/>
      <c r="I1208" s="19"/>
    </row>
    <row r="1209" spans="8:9" s="18" customFormat="1" x14ac:dyDescent="0.2">
      <c r="H1209" s="19"/>
      <c r="I1209" s="19"/>
    </row>
    <row r="1210" spans="8:9" s="18" customFormat="1" x14ac:dyDescent="0.2">
      <c r="H1210" s="19"/>
      <c r="I1210" s="19"/>
    </row>
    <row r="1211" spans="8:9" s="18" customFormat="1" x14ac:dyDescent="0.2">
      <c r="H1211" s="19"/>
      <c r="I1211" s="19"/>
    </row>
    <row r="1212" spans="8:9" s="18" customFormat="1" x14ac:dyDescent="0.2">
      <c r="H1212" s="19"/>
      <c r="I1212" s="19"/>
    </row>
    <row r="1213" spans="8:9" s="18" customFormat="1" x14ac:dyDescent="0.2">
      <c r="H1213" s="19"/>
      <c r="I1213" s="19"/>
    </row>
    <row r="1214" spans="8:9" s="18" customFormat="1" x14ac:dyDescent="0.2">
      <c r="H1214" s="19"/>
      <c r="I1214" s="19"/>
    </row>
    <row r="1215" spans="8:9" s="18" customFormat="1" x14ac:dyDescent="0.2">
      <c r="H1215" s="19"/>
      <c r="I1215" s="19"/>
    </row>
    <row r="1216" spans="8:9" s="18" customFormat="1" x14ac:dyDescent="0.2">
      <c r="H1216" s="19"/>
      <c r="I1216" s="19"/>
    </row>
    <row r="1217" spans="8:9" s="18" customFormat="1" x14ac:dyDescent="0.2">
      <c r="H1217" s="19"/>
      <c r="I1217" s="19"/>
    </row>
    <row r="1218" spans="8:9" s="18" customFormat="1" x14ac:dyDescent="0.2">
      <c r="H1218" s="19"/>
      <c r="I1218" s="19"/>
    </row>
    <row r="1219" spans="8:9" s="18" customFormat="1" x14ac:dyDescent="0.2">
      <c r="H1219" s="19"/>
      <c r="I1219" s="19"/>
    </row>
    <row r="1220" spans="8:9" s="18" customFormat="1" x14ac:dyDescent="0.2">
      <c r="H1220" s="19"/>
      <c r="I1220" s="19"/>
    </row>
    <row r="1221" spans="8:9" s="18" customFormat="1" x14ac:dyDescent="0.2">
      <c r="H1221" s="19"/>
      <c r="I1221" s="19"/>
    </row>
    <row r="1222" spans="8:9" s="18" customFormat="1" x14ac:dyDescent="0.2">
      <c r="H1222" s="19"/>
      <c r="I1222" s="19"/>
    </row>
    <row r="1223" spans="8:9" s="18" customFormat="1" x14ac:dyDescent="0.2">
      <c r="H1223" s="19"/>
      <c r="I1223" s="19"/>
    </row>
    <row r="1224" spans="8:9" s="18" customFormat="1" x14ac:dyDescent="0.2">
      <c r="H1224" s="19"/>
      <c r="I1224" s="19"/>
    </row>
    <row r="1225" spans="8:9" s="18" customFormat="1" x14ac:dyDescent="0.2">
      <c r="H1225" s="19"/>
      <c r="I1225" s="19"/>
    </row>
    <row r="1226" spans="8:9" s="18" customFormat="1" x14ac:dyDescent="0.2">
      <c r="H1226" s="19"/>
      <c r="I1226" s="19"/>
    </row>
    <row r="1227" spans="8:9" s="18" customFormat="1" x14ac:dyDescent="0.2">
      <c r="H1227" s="19"/>
      <c r="I1227" s="19"/>
    </row>
    <row r="1228" spans="8:9" s="18" customFormat="1" x14ac:dyDescent="0.2">
      <c r="H1228" s="19"/>
      <c r="I1228" s="19"/>
    </row>
    <row r="1229" spans="8:9" s="18" customFormat="1" x14ac:dyDescent="0.2">
      <c r="H1229" s="19"/>
      <c r="I1229" s="19"/>
    </row>
    <row r="1230" spans="8:9" s="18" customFormat="1" x14ac:dyDescent="0.2">
      <c r="H1230" s="19"/>
      <c r="I1230" s="19"/>
    </row>
    <row r="1231" spans="8:9" s="18" customFormat="1" x14ac:dyDescent="0.2">
      <c r="H1231" s="19"/>
      <c r="I1231" s="19"/>
    </row>
    <row r="1232" spans="8:9" s="18" customFormat="1" x14ac:dyDescent="0.2">
      <c r="H1232" s="19"/>
      <c r="I1232" s="19"/>
    </row>
    <row r="1233" spans="8:9" s="18" customFormat="1" x14ac:dyDescent="0.2">
      <c r="H1233" s="19"/>
      <c r="I1233" s="19"/>
    </row>
    <row r="1234" spans="8:9" s="18" customFormat="1" x14ac:dyDescent="0.2">
      <c r="H1234" s="19"/>
      <c r="I1234" s="19"/>
    </row>
    <row r="1235" spans="8:9" s="18" customFormat="1" x14ac:dyDescent="0.2">
      <c r="H1235" s="19"/>
      <c r="I1235" s="19"/>
    </row>
    <row r="1236" spans="8:9" s="18" customFormat="1" x14ac:dyDescent="0.2">
      <c r="H1236" s="19"/>
      <c r="I1236" s="19"/>
    </row>
    <row r="1237" spans="8:9" s="18" customFormat="1" x14ac:dyDescent="0.2">
      <c r="H1237" s="19"/>
      <c r="I1237" s="19"/>
    </row>
    <row r="1238" spans="8:9" s="18" customFormat="1" x14ac:dyDescent="0.2">
      <c r="H1238" s="19"/>
      <c r="I1238" s="19"/>
    </row>
    <row r="1239" spans="8:9" s="18" customFormat="1" x14ac:dyDescent="0.2">
      <c r="H1239" s="19"/>
      <c r="I1239" s="19"/>
    </row>
    <row r="1240" spans="8:9" s="18" customFormat="1" x14ac:dyDescent="0.2">
      <c r="H1240" s="19"/>
      <c r="I1240" s="19"/>
    </row>
    <row r="1241" spans="8:9" s="18" customFormat="1" x14ac:dyDescent="0.2">
      <c r="H1241" s="19"/>
      <c r="I1241" s="19"/>
    </row>
    <row r="1242" spans="8:9" s="18" customFormat="1" x14ac:dyDescent="0.2">
      <c r="H1242" s="19"/>
      <c r="I1242" s="19"/>
    </row>
    <row r="1243" spans="8:9" s="18" customFormat="1" x14ac:dyDescent="0.2">
      <c r="H1243" s="19"/>
      <c r="I1243" s="19"/>
    </row>
    <row r="1244" spans="8:9" s="18" customFormat="1" x14ac:dyDescent="0.2">
      <c r="H1244" s="19"/>
      <c r="I1244" s="19"/>
    </row>
    <row r="1245" spans="8:9" s="18" customFormat="1" x14ac:dyDescent="0.2">
      <c r="H1245" s="19"/>
      <c r="I1245" s="19"/>
    </row>
    <row r="1246" spans="8:9" s="18" customFormat="1" x14ac:dyDescent="0.2">
      <c r="H1246" s="19"/>
      <c r="I1246" s="19"/>
    </row>
    <row r="1247" spans="8:9" s="18" customFormat="1" x14ac:dyDescent="0.2">
      <c r="H1247" s="19"/>
      <c r="I1247" s="19"/>
    </row>
    <row r="1248" spans="8:9" s="18" customFormat="1" x14ac:dyDescent="0.2">
      <c r="H1248" s="19"/>
      <c r="I1248" s="19"/>
    </row>
    <row r="1249" spans="8:9" s="18" customFormat="1" x14ac:dyDescent="0.2">
      <c r="H1249" s="19"/>
      <c r="I1249" s="19"/>
    </row>
    <row r="1250" spans="8:9" s="18" customFormat="1" x14ac:dyDescent="0.2">
      <c r="H1250" s="19"/>
      <c r="I1250" s="19"/>
    </row>
    <row r="1251" spans="8:9" s="18" customFormat="1" x14ac:dyDescent="0.2">
      <c r="H1251" s="19"/>
      <c r="I1251" s="19"/>
    </row>
    <row r="1252" spans="8:9" s="18" customFormat="1" x14ac:dyDescent="0.2">
      <c r="H1252" s="19"/>
      <c r="I1252" s="19"/>
    </row>
    <row r="1253" spans="8:9" s="18" customFormat="1" x14ac:dyDescent="0.2">
      <c r="H1253" s="19"/>
      <c r="I1253" s="19"/>
    </row>
    <row r="1254" spans="8:9" s="18" customFormat="1" x14ac:dyDescent="0.2">
      <c r="H1254" s="19"/>
      <c r="I1254" s="19"/>
    </row>
    <row r="1255" spans="8:9" s="18" customFormat="1" x14ac:dyDescent="0.2">
      <c r="H1255" s="19"/>
      <c r="I1255" s="19"/>
    </row>
    <row r="1256" spans="8:9" s="18" customFormat="1" x14ac:dyDescent="0.2">
      <c r="H1256" s="19"/>
      <c r="I1256" s="19"/>
    </row>
    <row r="1257" spans="8:9" s="18" customFormat="1" x14ac:dyDescent="0.2">
      <c r="H1257" s="19"/>
      <c r="I1257" s="19"/>
    </row>
    <row r="1258" spans="8:9" s="18" customFormat="1" x14ac:dyDescent="0.2">
      <c r="H1258" s="19"/>
      <c r="I1258" s="19"/>
    </row>
    <row r="1259" spans="8:9" s="18" customFormat="1" x14ac:dyDescent="0.2">
      <c r="H1259" s="19"/>
      <c r="I1259" s="19"/>
    </row>
    <row r="1260" spans="8:9" s="18" customFormat="1" x14ac:dyDescent="0.2">
      <c r="H1260" s="19"/>
      <c r="I1260" s="19"/>
    </row>
    <row r="1261" spans="8:9" s="18" customFormat="1" x14ac:dyDescent="0.2">
      <c r="H1261" s="19"/>
      <c r="I1261" s="19"/>
    </row>
    <row r="1262" spans="8:9" s="18" customFormat="1" x14ac:dyDescent="0.2">
      <c r="H1262" s="19"/>
      <c r="I1262" s="19"/>
    </row>
    <row r="1263" spans="8:9" s="18" customFormat="1" x14ac:dyDescent="0.2">
      <c r="H1263" s="19"/>
      <c r="I1263" s="19"/>
    </row>
    <row r="1264" spans="8:9" s="18" customFormat="1" x14ac:dyDescent="0.2">
      <c r="H1264" s="19"/>
      <c r="I1264" s="19"/>
    </row>
    <row r="1265" spans="8:9" s="18" customFormat="1" x14ac:dyDescent="0.2">
      <c r="H1265" s="19"/>
      <c r="I1265" s="19"/>
    </row>
    <row r="1266" spans="8:9" s="18" customFormat="1" x14ac:dyDescent="0.2">
      <c r="H1266" s="19"/>
      <c r="I1266" s="19"/>
    </row>
    <row r="1267" spans="8:9" s="18" customFormat="1" x14ac:dyDescent="0.2">
      <c r="H1267" s="19"/>
      <c r="I1267" s="19"/>
    </row>
    <row r="1268" spans="8:9" s="18" customFormat="1" x14ac:dyDescent="0.2">
      <c r="H1268" s="19"/>
      <c r="I1268" s="19"/>
    </row>
    <row r="1269" spans="8:9" s="18" customFormat="1" x14ac:dyDescent="0.2">
      <c r="H1269" s="19"/>
      <c r="I1269" s="19"/>
    </row>
  </sheetData>
  <mergeCells count="14">
    <mergeCell ref="A150:D150"/>
    <mergeCell ref="F8:F9"/>
    <mergeCell ref="A140:G140"/>
    <mergeCell ref="A7:E7"/>
    <mergeCell ref="A8:D9"/>
    <mergeCell ref="E8:E9"/>
    <mergeCell ref="G8:G9"/>
    <mergeCell ref="A10:D10"/>
    <mergeCell ref="A12:D12"/>
    <mergeCell ref="A14:D14"/>
    <mergeCell ref="A16:D16"/>
    <mergeCell ref="A19:D19"/>
    <mergeCell ref="A21:D21"/>
    <mergeCell ref="A113:C113"/>
  </mergeCells>
  <pageMargins left="0.25" right="0.25" top="0.75" bottom="0.75" header="0.30000000000000004" footer="0.30000000000000004"/>
  <pageSetup paperSize="9" scale="52" fitToHeight="0" orientation="portrait" r:id="rId1"/>
  <headerFooter alignWithMargins="0"/>
  <ignoredErrors>
    <ignoredError sqref="F132 F49 F5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6"/>
  <sheetViews>
    <sheetView topLeftCell="A67" zoomScaleNormal="100" workbookViewId="0">
      <selection activeCell="N79" sqref="N79"/>
    </sheetView>
  </sheetViews>
  <sheetFormatPr defaultColWidth="8.7109375" defaultRowHeight="12.75" x14ac:dyDescent="0.2"/>
  <cols>
    <col min="1" max="3" width="8.7109375" style="18" customWidth="1"/>
    <col min="4" max="4" width="20.28515625" style="18" customWidth="1"/>
    <col min="5" max="5" width="14" style="18" customWidth="1"/>
    <col min="6" max="7" width="18.5703125" style="5" customWidth="1"/>
    <col min="8" max="8" width="8.7109375" style="18" customWidth="1"/>
    <col min="9" max="16384" width="8.7109375" style="18"/>
  </cols>
  <sheetData>
    <row r="1" spans="1:14" x14ac:dyDescent="0.2">
      <c r="F1" s="18"/>
      <c r="G1" s="18"/>
    </row>
    <row r="2" spans="1:14" ht="12.75" hidden="1" customHeight="1" x14ac:dyDescent="0.2">
      <c r="F2" s="18"/>
      <c r="G2" s="18"/>
    </row>
    <row r="3" spans="1:14" x14ac:dyDescent="0.2">
      <c r="A3" s="18" t="s">
        <v>69</v>
      </c>
      <c r="F3" s="61"/>
      <c r="G3" s="61"/>
    </row>
    <row r="4" spans="1:14" x14ac:dyDescent="0.2">
      <c r="A4" s="18" t="s">
        <v>230</v>
      </c>
      <c r="F4" s="18"/>
      <c r="G4" s="18"/>
    </row>
    <row r="5" spans="1:14" ht="8.25" customHeight="1" x14ac:dyDescent="0.2">
      <c r="F5" s="18"/>
      <c r="G5" s="18"/>
    </row>
    <row r="6" spans="1:14" ht="2.25" customHeight="1" x14ac:dyDescent="0.2">
      <c r="F6" s="18"/>
      <c r="G6" s="18"/>
    </row>
    <row r="7" spans="1:14" ht="15" customHeight="1" x14ac:dyDescent="0.2">
      <c r="A7" s="183" t="s">
        <v>155</v>
      </c>
      <c r="B7" s="183"/>
      <c r="C7" s="183"/>
      <c r="D7" s="183"/>
      <c r="E7" s="183"/>
      <c r="F7" s="183"/>
      <c r="G7" s="183"/>
      <c r="H7" s="183"/>
    </row>
    <row r="8" spans="1:14" ht="8.25" customHeight="1" x14ac:dyDescent="0.2">
      <c r="A8" s="311"/>
      <c r="B8" s="311"/>
      <c r="C8" s="311"/>
      <c r="D8" s="311"/>
      <c r="E8" s="311"/>
      <c r="F8" s="18"/>
      <c r="G8" s="18"/>
      <c r="I8" s="61"/>
    </row>
    <row r="9" spans="1:14" ht="2.25" customHeight="1" x14ac:dyDescent="0.25">
      <c r="D9" s="184"/>
      <c r="F9" s="18"/>
      <c r="G9" s="18"/>
    </row>
    <row r="10" spans="1:14" ht="5.25" customHeight="1" x14ac:dyDescent="0.25">
      <c r="D10" s="184"/>
      <c r="F10" s="18"/>
      <c r="G10" s="18"/>
    </row>
    <row r="11" spans="1:14" ht="3.75" customHeight="1" x14ac:dyDescent="0.25">
      <c r="D11" s="184"/>
      <c r="F11" s="18"/>
      <c r="G11" s="18"/>
    </row>
    <row r="12" spans="1:14" ht="12.75" customHeight="1" x14ac:dyDescent="0.2">
      <c r="A12" s="333" t="s">
        <v>71</v>
      </c>
      <c r="B12" s="333"/>
      <c r="C12" s="333"/>
      <c r="D12" s="333"/>
      <c r="E12" s="322" t="s">
        <v>2</v>
      </c>
      <c r="F12" s="308" t="s">
        <v>30</v>
      </c>
      <c r="G12" s="308" t="s">
        <v>31</v>
      </c>
      <c r="H12" s="168"/>
    </row>
    <row r="13" spans="1:14" ht="15" customHeight="1" x14ac:dyDescent="0.2">
      <c r="A13" s="333"/>
      <c r="B13" s="333"/>
      <c r="C13" s="333"/>
      <c r="D13" s="333"/>
      <c r="E13" s="322"/>
      <c r="F13" s="308"/>
      <c r="G13" s="308"/>
      <c r="H13" s="168"/>
    </row>
    <row r="14" spans="1:14" ht="21.75" customHeight="1" x14ac:dyDescent="0.2">
      <c r="A14" s="314" t="s">
        <v>72</v>
      </c>
      <c r="B14" s="314"/>
      <c r="C14" s="314"/>
      <c r="D14" s="314"/>
      <c r="E14" s="185">
        <v>50000</v>
      </c>
      <c r="F14" s="27">
        <v>-50000</v>
      </c>
      <c r="G14" s="27">
        <v>0</v>
      </c>
      <c r="H14" s="186"/>
      <c r="I14" s="21"/>
      <c r="J14" s="21"/>
      <c r="K14" s="21"/>
      <c r="L14" s="21"/>
      <c r="M14" s="21"/>
      <c r="N14" s="21"/>
    </row>
    <row r="15" spans="1:14" ht="10.5" customHeight="1" x14ac:dyDescent="0.2">
      <c r="A15" s="30" t="s">
        <v>169</v>
      </c>
      <c r="B15" s="9"/>
      <c r="C15" s="9"/>
      <c r="D15" s="10"/>
      <c r="E15" s="187">
        <v>50000</v>
      </c>
      <c r="F15" s="33">
        <f>G15-E15</f>
        <v>-50000</v>
      </c>
      <c r="G15" s="33">
        <v>0</v>
      </c>
      <c r="H15" s="186"/>
      <c r="I15" s="21"/>
      <c r="J15" s="21"/>
      <c r="K15" s="21"/>
      <c r="L15" s="21"/>
      <c r="M15" s="21"/>
      <c r="N15" s="21"/>
    </row>
    <row r="16" spans="1:14" ht="20.25" customHeight="1" x14ac:dyDescent="0.2">
      <c r="A16" s="314" t="s">
        <v>188</v>
      </c>
      <c r="B16" s="314"/>
      <c r="C16" s="314"/>
      <c r="D16" s="314"/>
      <c r="E16" s="185">
        <v>10000</v>
      </c>
      <c r="F16" s="27">
        <v>0</v>
      </c>
      <c r="G16" s="27">
        <v>10000</v>
      </c>
      <c r="H16" s="186"/>
      <c r="I16" s="21"/>
      <c r="J16" s="21"/>
      <c r="K16" s="21"/>
      <c r="L16" s="21"/>
      <c r="M16" s="21"/>
      <c r="N16" s="21"/>
    </row>
    <row r="17" spans="1:14" ht="12.75" customHeight="1" x14ac:dyDescent="0.2">
      <c r="A17" s="30" t="s">
        <v>73</v>
      </c>
      <c r="B17" s="9"/>
      <c r="C17" s="9"/>
      <c r="D17" s="10"/>
      <c r="E17" s="187">
        <v>10000</v>
      </c>
      <c r="F17" s="33">
        <v>0</v>
      </c>
      <c r="G17" s="33">
        <v>10000</v>
      </c>
      <c r="H17" s="186"/>
      <c r="I17" s="21"/>
      <c r="J17" s="21"/>
      <c r="K17" s="21"/>
      <c r="L17" s="21"/>
      <c r="M17" s="21"/>
      <c r="N17" s="21"/>
    </row>
    <row r="18" spans="1:14" ht="23.25" customHeight="1" x14ac:dyDescent="0.2">
      <c r="A18" s="50" t="s">
        <v>189</v>
      </c>
      <c r="B18" s="51"/>
      <c r="C18" s="51"/>
      <c r="D18" s="56"/>
      <c r="E18" s="185">
        <v>90000</v>
      </c>
      <c r="F18" s="27">
        <f>G18-E18</f>
        <v>-50000</v>
      </c>
      <c r="G18" s="27">
        <v>40000</v>
      </c>
      <c r="H18" s="188"/>
      <c r="I18" s="73"/>
      <c r="J18" s="73"/>
      <c r="K18" s="73"/>
      <c r="L18" s="21"/>
    </row>
    <row r="19" spans="1:14" ht="10.5" customHeight="1" x14ac:dyDescent="0.2">
      <c r="A19" s="30" t="s">
        <v>18</v>
      </c>
      <c r="B19" s="9"/>
      <c r="C19" s="9"/>
      <c r="D19" s="10"/>
      <c r="E19" s="189">
        <v>25000</v>
      </c>
      <c r="F19" s="33">
        <v>15000</v>
      </c>
      <c r="G19" s="33">
        <v>40000</v>
      </c>
      <c r="H19" s="130"/>
      <c r="I19" s="21"/>
      <c r="J19" s="21"/>
      <c r="K19" s="73"/>
      <c r="L19" s="73"/>
      <c r="M19" s="73"/>
      <c r="N19" s="21"/>
    </row>
    <row r="20" spans="1:14" ht="11.25" customHeight="1" x14ac:dyDescent="0.2">
      <c r="A20" s="190" t="s">
        <v>74</v>
      </c>
      <c r="B20" s="191"/>
      <c r="C20" s="192"/>
      <c r="D20" s="192"/>
      <c r="E20" s="187">
        <v>45000</v>
      </c>
      <c r="F20" s="33">
        <f>G20-E20</f>
        <v>-45000</v>
      </c>
      <c r="G20" s="33">
        <v>0</v>
      </c>
      <c r="H20" s="130"/>
      <c r="I20" s="21"/>
      <c r="J20" s="21"/>
      <c r="K20" s="73"/>
      <c r="L20" s="73"/>
      <c r="M20" s="73"/>
      <c r="N20" s="21"/>
    </row>
    <row r="21" spans="1:14" ht="11.25" customHeight="1" x14ac:dyDescent="0.2">
      <c r="A21" s="190" t="s">
        <v>75</v>
      </c>
      <c r="B21" s="191"/>
      <c r="C21" s="193"/>
      <c r="D21" s="193"/>
      <c r="E21" s="194">
        <v>20000</v>
      </c>
      <c r="F21" s="33">
        <v>-20000</v>
      </c>
      <c r="G21" s="33">
        <v>0</v>
      </c>
      <c r="H21" s="130"/>
      <c r="I21" s="73"/>
      <c r="J21" s="73"/>
      <c r="K21" s="73"/>
      <c r="L21" s="21"/>
    </row>
    <row r="22" spans="1:14" ht="21.75" customHeight="1" x14ac:dyDescent="0.2">
      <c r="A22" s="195" t="s">
        <v>190</v>
      </c>
      <c r="B22" s="196"/>
      <c r="C22" s="118"/>
      <c r="D22" s="197"/>
      <c r="E22" s="198">
        <v>330000</v>
      </c>
      <c r="F22" s="27">
        <v>10000</v>
      </c>
      <c r="G22" s="27">
        <v>340000</v>
      </c>
      <c r="H22" s="188"/>
      <c r="I22" s="73"/>
      <c r="J22" s="73"/>
      <c r="K22" s="73"/>
      <c r="L22" s="21"/>
    </row>
    <row r="23" spans="1:14" ht="11.25" customHeight="1" x14ac:dyDescent="0.2">
      <c r="A23" s="190" t="s">
        <v>76</v>
      </c>
      <c r="B23" s="191"/>
      <c r="C23" s="199"/>
      <c r="D23" s="199"/>
      <c r="E23" s="102">
        <v>66000</v>
      </c>
      <c r="F23" s="33">
        <v>10000</v>
      </c>
      <c r="G23" s="33">
        <v>76000</v>
      </c>
      <c r="H23" s="130"/>
      <c r="I23" s="73"/>
      <c r="J23" s="73"/>
      <c r="K23" s="73"/>
      <c r="L23" s="21"/>
    </row>
    <row r="24" spans="1:14" ht="11.25" customHeight="1" x14ac:dyDescent="0.2">
      <c r="A24" s="190" t="s">
        <v>77</v>
      </c>
      <c r="B24" s="191"/>
      <c r="C24" s="199"/>
      <c r="D24" s="199"/>
      <c r="E24" s="200">
        <v>264000</v>
      </c>
      <c r="F24" s="33">
        <v>0</v>
      </c>
      <c r="G24" s="33">
        <v>264000</v>
      </c>
      <c r="H24" s="130"/>
      <c r="I24" s="73"/>
      <c r="J24" s="73"/>
      <c r="K24" s="73"/>
      <c r="L24" s="21"/>
    </row>
    <row r="25" spans="1:14" ht="21.75" customHeight="1" x14ac:dyDescent="0.2">
      <c r="A25" s="195" t="s">
        <v>191</v>
      </c>
      <c r="B25" s="196"/>
      <c r="C25" s="201"/>
      <c r="D25" s="201"/>
      <c r="E25" s="202">
        <v>60000</v>
      </c>
      <c r="F25" s="27">
        <v>-4000</v>
      </c>
      <c r="G25" s="27">
        <v>56000</v>
      </c>
      <c r="H25" s="188"/>
      <c r="I25" s="73"/>
      <c r="J25" s="73"/>
      <c r="K25" s="73"/>
    </row>
    <row r="26" spans="1:14" ht="11.25" customHeight="1" x14ac:dyDescent="0.2">
      <c r="A26" s="190" t="s">
        <v>25</v>
      </c>
      <c r="B26" s="191"/>
      <c r="C26" s="192"/>
      <c r="D26" s="192"/>
      <c r="E26" s="203">
        <v>30000</v>
      </c>
      <c r="F26" s="33">
        <v>-30000</v>
      </c>
      <c r="G26" s="33">
        <v>0</v>
      </c>
      <c r="H26" s="168"/>
      <c r="I26" s="73"/>
      <c r="J26" s="73"/>
      <c r="K26" s="73"/>
    </row>
    <row r="27" spans="1:14" ht="11.25" customHeight="1" x14ac:dyDescent="0.2">
      <c r="A27" s="190" t="s">
        <v>75</v>
      </c>
      <c r="B27" s="191"/>
      <c r="C27" s="192"/>
      <c r="D27" s="192"/>
      <c r="E27" s="203">
        <v>30000</v>
      </c>
      <c r="F27" s="33">
        <v>26000</v>
      </c>
      <c r="G27" s="33">
        <v>56000</v>
      </c>
      <c r="H27" s="168"/>
      <c r="I27" s="73"/>
      <c r="J27" s="73"/>
      <c r="K27" s="73"/>
    </row>
    <row r="28" spans="1:14" ht="20.25" customHeight="1" x14ac:dyDescent="0.2">
      <c r="A28" s="195" t="s">
        <v>192</v>
      </c>
      <c r="B28" s="196"/>
      <c r="C28" s="201"/>
      <c r="D28" s="201"/>
      <c r="E28" s="204">
        <v>90000</v>
      </c>
      <c r="F28" s="27">
        <v>110000</v>
      </c>
      <c r="G28" s="27">
        <v>200000</v>
      </c>
      <c r="H28" s="188"/>
      <c r="I28" s="73"/>
      <c r="J28" s="73"/>
      <c r="K28" s="73"/>
    </row>
    <row r="29" spans="1:14" ht="12" customHeight="1" x14ac:dyDescent="0.2">
      <c r="A29" s="190" t="s">
        <v>27</v>
      </c>
      <c r="B29" s="191"/>
      <c r="C29" s="192"/>
      <c r="D29" s="192"/>
      <c r="E29" s="203">
        <v>25000</v>
      </c>
      <c r="F29" s="33">
        <v>130000</v>
      </c>
      <c r="G29" s="33">
        <v>155000</v>
      </c>
      <c r="H29" s="168"/>
      <c r="I29" s="73"/>
      <c r="J29" s="73"/>
      <c r="K29" s="73"/>
    </row>
    <row r="30" spans="1:14" ht="12" customHeight="1" x14ac:dyDescent="0.2">
      <c r="A30" s="190" t="s">
        <v>75</v>
      </c>
      <c r="B30" s="191"/>
      <c r="C30" s="192"/>
      <c r="D30" s="192"/>
      <c r="E30" s="203">
        <v>20000</v>
      </c>
      <c r="F30" s="33">
        <v>-20000</v>
      </c>
      <c r="G30" s="33">
        <v>0</v>
      </c>
      <c r="H30" s="168"/>
    </row>
    <row r="31" spans="1:14" ht="12" customHeight="1" x14ac:dyDescent="0.2">
      <c r="A31" s="190" t="s">
        <v>78</v>
      </c>
      <c r="B31" s="191"/>
      <c r="C31" s="192"/>
      <c r="D31" s="192"/>
      <c r="E31" s="203">
        <v>45000</v>
      </c>
      <c r="F31" s="33">
        <v>0</v>
      </c>
      <c r="G31" s="33">
        <v>45000</v>
      </c>
      <c r="H31" s="168"/>
    </row>
    <row r="32" spans="1:14" ht="26.45" customHeight="1" x14ac:dyDescent="0.2">
      <c r="A32" s="326" t="s">
        <v>193</v>
      </c>
      <c r="B32" s="327"/>
      <c r="C32" s="327"/>
      <c r="D32" s="328"/>
      <c r="E32" s="204">
        <v>40000</v>
      </c>
      <c r="F32" s="27">
        <v>8000</v>
      </c>
      <c r="G32" s="27">
        <v>48000</v>
      </c>
      <c r="H32" s="188"/>
      <c r="I32" s="73"/>
    </row>
    <row r="33" spans="1:14" ht="11.25" customHeight="1" x14ac:dyDescent="0.2">
      <c r="A33" s="190" t="s">
        <v>38</v>
      </c>
      <c r="B33" s="191"/>
      <c r="C33" s="192"/>
      <c r="D33" s="192"/>
      <c r="E33" s="203">
        <v>40000</v>
      </c>
      <c r="F33" s="33">
        <v>8000</v>
      </c>
      <c r="G33" s="33">
        <v>48000</v>
      </c>
      <c r="H33" s="130"/>
    </row>
    <row r="34" spans="1:14" ht="17.25" customHeight="1" x14ac:dyDescent="0.2">
      <c r="A34" s="195" t="s">
        <v>194</v>
      </c>
      <c r="B34" s="196"/>
      <c r="C34" s="201"/>
      <c r="D34" s="201"/>
      <c r="E34" s="204">
        <v>5000</v>
      </c>
      <c r="F34" s="27">
        <v>-5000</v>
      </c>
      <c r="G34" s="27">
        <v>0</v>
      </c>
      <c r="H34" s="188"/>
      <c r="I34" s="73"/>
      <c r="J34" s="73"/>
    </row>
    <row r="35" spans="1:14" ht="11.25" customHeight="1" x14ac:dyDescent="0.2">
      <c r="A35" s="190" t="s">
        <v>79</v>
      </c>
      <c r="B35" s="191"/>
      <c r="C35" s="192"/>
      <c r="D35" s="192"/>
      <c r="E35" s="203">
        <v>5000</v>
      </c>
      <c r="F35" s="33">
        <v>-5000</v>
      </c>
      <c r="G35" s="33">
        <v>0</v>
      </c>
      <c r="H35" s="188"/>
      <c r="I35" s="73"/>
      <c r="J35" s="73"/>
    </row>
    <row r="36" spans="1:14" ht="16.5" customHeight="1" x14ac:dyDescent="0.2">
      <c r="A36" s="195" t="s">
        <v>195</v>
      </c>
      <c r="B36" s="196"/>
      <c r="C36" s="201"/>
      <c r="D36" s="201"/>
      <c r="E36" s="204">
        <v>5000</v>
      </c>
      <c r="F36" s="27">
        <v>0</v>
      </c>
      <c r="G36" s="27">
        <v>5000</v>
      </c>
      <c r="H36" s="188"/>
      <c r="I36" s="73"/>
      <c r="J36" s="73"/>
    </row>
    <row r="37" spans="1:14" ht="11.25" customHeight="1" x14ac:dyDescent="0.2">
      <c r="A37" s="190" t="s">
        <v>80</v>
      </c>
      <c r="B37" s="191"/>
      <c r="C37" s="192"/>
      <c r="D37" s="192"/>
      <c r="E37" s="203">
        <v>5000</v>
      </c>
      <c r="F37" s="33">
        <v>-5000</v>
      </c>
      <c r="G37" s="33">
        <v>0</v>
      </c>
      <c r="H37" s="168"/>
    </row>
    <row r="38" spans="1:14" ht="12" customHeight="1" x14ac:dyDescent="0.2">
      <c r="A38" s="190" t="s">
        <v>138</v>
      </c>
      <c r="B38" s="191"/>
      <c r="C38" s="192"/>
      <c r="D38" s="192"/>
      <c r="E38" s="203">
        <v>0</v>
      </c>
      <c r="F38" s="33">
        <v>5000</v>
      </c>
      <c r="G38" s="33">
        <v>5000</v>
      </c>
      <c r="H38" s="168"/>
    </row>
    <row r="39" spans="1:14" ht="20.25" customHeight="1" x14ac:dyDescent="0.2">
      <c r="A39" s="331" t="s">
        <v>28</v>
      </c>
      <c r="B39" s="331"/>
      <c r="C39" s="331"/>
      <c r="D39" s="331"/>
      <c r="E39" s="205">
        <f>SUM(E14,,E16,E18,E22,E25,E28,E32,E34,E36)</f>
        <v>680000</v>
      </c>
      <c r="F39" s="27">
        <f>G39-E39</f>
        <v>19000</v>
      </c>
      <c r="G39" s="27">
        <f>G14++G16+G18+G22+G25+G28+G32+G34+G36</f>
        <v>699000</v>
      </c>
      <c r="H39" s="130"/>
      <c r="I39" s="21"/>
      <c r="J39" s="21"/>
      <c r="K39" s="21"/>
      <c r="L39" s="21"/>
      <c r="M39" s="21"/>
      <c r="N39" s="21"/>
    </row>
    <row r="40" spans="1:14" ht="15" customHeight="1" x14ac:dyDescent="0.2">
      <c r="A40" s="86"/>
      <c r="B40" s="86"/>
      <c r="C40" s="86"/>
      <c r="D40" s="86"/>
      <c r="E40" s="137"/>
      <c r="F40" s="27"/>
      <c r="G40" s="27"/>
      <c r="H40" s="130"/>
      <c r="I40" s="21"/>
      <c r="J40" s="21"/>
      <c r="K40" s="21"/>
      <c r="L40" s="21"/>
      <c r="M40" s="21"/>
      <c r="N40" s="21"/>
    </row>
    <row r="41" spans="1:14" ht="15.75" customHeight="1" x14ac:dyDescent="0.25">
      <c r="A41" s="332" t="s">
        <v>81</v>
      </c>
      <c r="B41" s="332"/>
      <c r="C41" s="332"/>
      <c r="D41" s="332"/>
      <c r="E41" s="322" t="s">
        <v>2</v>
      </c>
      <c r="F41" s="308" t="s">
        <v>30</v>
      </c>
      <c r="G41" s="308" t="s">
        <v>31</v>
      </c>
      <c r="H41" s="130"/>
      <c r="I41" s="21"/>
      <c r="J41" s="21"/>
      <c r="K41" s="21"/>
      <c r="L41" s="21"/>
      <c r="M41" s="21"/>
      <c r="N41" s="21"/>
    </row>
    <row r="42" spans="1:14" ht="11.25" customHeight="1" x14ac:dyDescent="0.25">
      <c r="A42" s="206"/>
      <c r="B42" s="207"/>
      <c r="C42" s="207"/>
      <c r="D42" s="208"/>
      <c r="E42" s="322"/>
      <c r="F42" s="308"/>
      <c r="G42" s="308"/>
      <c r="H42" s="130"/>
      <c r="I42" s="21"/>
      <c r="J42" s="21"/>
      <c r="K42" s="21"/>
      <c r="L42" s="21"/>
      <c r="M42" s="21"/>
      <c r="N42" s="21"/>
    </row>
    <row r="43" spans="1:14" ht="20.25" customHeight="1" x14ac:dyDescent="0.2">
      <c r="A43" s="50" t="s">
        <v>196</v>
      </c>
      <c r="B43" s="51"/>
      <c r="C43" s="51"/>
      <c r="D43" s="56"/>
      <c r="E43" s="185">
        <v>260000</v>
      </c>
      <c r="F43" s="27">
        <v>-245000</v>
      </c>
      <c r="G43" s="27">
        <v>15000</v>
      </c>
      <c r="H43" s="188"/>
      <c r="I43" s="21"/>
      <c r="J43" s="21"/>
      <c r="K43" s="21"/>
      <c r="L43" s="21"/>
      <c r="M43" s="21"/>
      <c r="N43" s="21"/>
    </row>
    <row r="44" spans="1:14" ht="11.1" customHeight="1" x14ac:dyDescent="0.2">
      <c r="A44" s="30" t="s">
        <v>164</v>
      </c>
      <c r="B44" s="51"/>
      <c r="C44" s="51"/>
      <c r="D44" s="56"/>
      <c r="E44" s="187">
        <v>0</v>
      </c>
      <c r="F44" s="33">
        <v>15000</v>
      </c>
      <c r="G44" s="33">
        <v>15000</v>
      </c>
      <c r="H44" s="188"/>
      <c r="I44" s="21"/>
      <c r="J44" s="21"/>
      <c r="K44" s="21"/>
      <c r="L44" s="21"/>
      <c r="M44" s="21"/>
      <c r="N44" s="21"/>
    </row>
    <row r="45" spans="1:14" ht="11.25" customHeight="1" x14ac:dyDescent="0.2">
      <c r="A45" s="30" t="s">
        <v>82</v>
      </c>
      <c r="B45" s="9"/>
      <c r="C45" s="9"/>
      <c r="D45" s="10"/>
      <c r="E45" s="187">
        <v>260000</v>
      </c>
      <c r="F45" s="33">
        <v>-260000</v>
      </c>
      <c r="G45" s="33">
        <v>0</v>
      </c>
      <c r="H45" s="130"/>
      <c r="I45" s="21"/>
      <c r="J45" s="21"/>
      <c r="K45" s="21"/>
      <c r="L45" s="21"/>
      <c r="M45" s="21"/>
      <c r="N45" s="21"/>
    </row>
    <row r="46" spans="1:14" ht="20.25" customHeight="1" x14ac:dyDescent="0.2">
      <c r="A46" s="209" t="s">
        <v>197</v>
      </c>
      <c r="B46" s="209"/>
      <c r="C46" s="210"/>
      <c r="D46" s="210"/>
      <c r="E46" s="211">
        <v>50000</v>
      </c>
      <c r="F46" s="27">
        <v>15000</v>
      </c>
      <c r="G46" s="27">
        <v>65000</v>
      </c>
      <c r="H46" s="130"/>
      <c r="I46" s="21"/>
      <c r="J46" s="21"/>
      <c r="K46" s="21"/>
      <c r="L46" s="21"/>
      <c r="M46" s="21"/>
      <c r="N46" s="21"/>
    </row>
    <row r="47" spans="1:14" ht="11.25" customHeight="1" x14ac:dyDescent="0.2">
      <c r="A47" s="212" t="s">
        <v>83</v>
      </c>
      <c r="B47" s="213"/>
      <c r="C47" s="214"/>
      <c r="D47" s="215"/>
      <c r="E47" s="216">
        <v>50000</v>
      </c>
      <c r="F47" s="33">
        <v>15000</v>
      </c>
      <c r="G47" s="33">
        <v>65000</v>
      </c>
      <c r="H47" s="130"/>
      <c r="I47" s="21"/>
      <c r="J47" s="21"/>
      <c r="K47" s="21"/>
      <c r="L47" s="21"/>
      <c r="M47" s="21"/>
      <c r="N47" s="21"/>
    </row>
    <row r="48" spans="1:14" ht="26.25" customHeight="1" x14ac:dyDescent="0.2">
      <c r="A48" s="314" t="s">
        <v>198</v>
      </c>
      <c r="B48" s="314"/>
      <c r="C48" s="314"/>
      <c r="D48" s="314"/>
      <c r="E48" s="7">
        <v>1300000</v>
      </c>
      <c r="F48" s="27">
        <v>-1300000</v>
      </c>
      <c r="G48" s="27">
        <v>0</v>
      </c>
      <c r="H48" s="188"/>
      <c r="I48" s="73"/>
      <c r="J48" s="73"/>
      <c r="K48" s="21"/>
      <c r="L48" s="21"/>
      <c r="M48" s="21"/>
      <c r="N48" s="21"/>
    </row>
    <row r="49" spans="1:14" ht="11.25" customHeight="1" x14ac:dyDescent="0.2">
      <c r="A49" s="30" t="s">
        <v>78</v>
      </c>
      <c r="B49" s="9"/>
      <c r="C49" s="9"/>
      <c r="D49" s="10"/>
      <c r="E49" s="187">
        <v>400000</v>
      </c>
      <c r="F49" s="33">
        <v>-400000</v>
      </c>
      <c r="G49" s="33">
        <v>0</v>
      </c>
      <c r="H49" s="188"/>
      <c r="I49" s="73"/>
      <c r="J49" s="73"/>
      <c r="K49" s="21"/>
      <c r="L49" s="21"/>
      <c r="M49" s="21"/>
      <c r="N49" s="21"/>
    </row>
    <row r="50" spans="1:14" ht="11.25" customHeight="1" x14ac:dyDescent="0.2">
      <c r="A50" s="30" t="s">
        <v>27</v>
      </c>
      <c r="B50" s="9"/>
      <c r="C50" s="9"/>
      <c r="D50" s="10"/>
      <c r="E50" s="187">
        <v>900000</v>
      </c>
      <c r="F50" s="33">
        <v>-900000</v>
      </c>
      <c r="G50" s="33">
        <v>0</v>
      </c>
      <c r="H50" s="188"/>
      <c r="I50" s="73"/>
      <c r="J50" s="73"/>
      <c r="K50" s="21"/>
      <c r="L50" s="21"/>
      <c r="M50" s="21"/>
      <c r="N50" s="21"/>
    </row>
    <row r="51" spans="1:14" ht="21.75" customHeight="1" x14ac:dyDescent="0.2">
      <c r="A51" s="110" t="s">
        <v>190</v>
      </c>
      <c r="B51" s="137"/>
      <c r="C51" s="118"/>
      <c r="D51" s="217"/>
      <c r="E51" s="218">
        <v>130000</v>
      </c>
      <c r="F51" s="27">
        <v>42000</v>
      </c>
      <c r="G51" s="27">
        <v>172000</v>
      </c>
      <c r="H51" s="188"/>
      <c r="I51" s="73"/>
      <c r="J51" s="73"/>
      <c r="K51" s="21"/>
      <c r="L51" s="21"/>
      <c r="M51" s="21"/>
      <c r="N51" s="21"/>
    </row>
    <row r="52" spans="1:14" ht="12" customHeight="1" x14ac:dyDescent="0.2">
      <c r="A52" s="136" t="s">
        <v>38</v>
      </c>
      <c r="B52" s="219"/>
      <c r="C52" s="220"/>
      <c r="D52" s="220"/>
      <c r="E52" s="221">
        <v>20000</v>
      </c>
      <c r="F52" s="33">
        <v>42000</v>
      </c>
      <c r="G52" s="33">
        <v>62000</v>
      </c>
      <c r="H52" s="188"/>
      <c r="I52" s="73"/>
      <c r="J52" s="73"/>
      <c r="K52" s="21"/>
      <c r="L52" s="21"/>
      <c r="M52" s="21"/>
      <c r="N52" s="21"/>
    </row>
    <row r="53" spans="1:14" ht="12" customHeight="1" x14ac:dyDescent="0.2">
      <c r="A53" s="136" t="s">
        <v>85</v>
      </c>
      <c r="B53" s="219"/>
      <c r="C53" s="220"/>
      <c r="D53" s="220"/>
      <c r="E53" s="31">
        <v>110000</v>
      </c>
      <c r="F53" s="33">
        <f>G53-E53</f>
        <v>0</v>
      </c>
      <c r="G53" s="33">
        <f>E53</f>
        <v>110000</v>
      </c>
      <c r="H53" s="188"/>
      <c r="I53" s="73"/>
      <c r="J53" s="73"/>
      <c r="K53" s="21"/>
      <c r="L53" s="21"/>
      <c r="M53" s="21"/>
      <c r="N53" s="21"/>
    </row>
    <row r="54" spans="1:14" ht="23.25" customHeight="1" x14ac:dyDescent="0.2">
      <c r="A54" s="135" t="s">
        <v>199</v>
      </c>
      <c r="B54" s="222"/>
      <c r="C54" s="119"/>
      <c r="D54" s="223"/>
      <c r="E54" s="7">
        <v>20000</v>
      </c>
      <c r="F54" s="27">
        <v>-20000</v>
      </c>
      <c r="G54" s="27">
        <v>0</v>
      </c>
      <c r="H54" s="188"/>
      <c r="I54" s="224"/>
      <c r="J54" s="73"/>
      <c r="K54" s="21"/>
      <c r="L54" s="21"/>
      <c r="M54" s="21"/>
      <c r="N54" s="21"/>
    </row>
    <row r="55" spans="1:14" ht="12.75" customHeight="1" x14ac:dyDescent="0.2">
      <c r="A55" s="101" t="s">
        <v>27</v>
      </c>
      <c r="B55" s="131"/>
      <c r="C55" s="225"/>
      <c r="D55" s="226"/>
      <c r="E55" s="227">
        <v>12000</v>
      </c>
      <c r="F55" s="33">
        <f>G55-E55</f>
        <v>-12000</v>
      </c>
      <c r="G55" s="33">
        <v>0</v>
      </c>
      <c r="H55" s="188"/>
      <c r="I55" s="73"/>
      <c r="J55" s="73"/>
      <c r="K55" s="21"/>
      <c r="L55" s="21"/>
      <c r="M55" s="21"/>
      <c r="N55" s="21"/>
    </row>
    <row r="56" spans="1:14" ht="12.75" customHeight="1" x14ac:dyDescent="0.2">
      <c r="A56" s="101" t="s">
        <v>86</v>
      </c>
      <c r="B56" s="131"/>
      <c r="C56" s="225"/>
      <c r="D56" s="225"/>
      <c r="E56" s="31">
        <v>8000</v>
      </c>
      <c r="F56" s="33">
        <f>G56-E56</f>
        <v>-8000</v>
      </c>
      <c r="G56" s="33">
        <v>0</v>
      </c>
      <c r="H56" s="188"/>
      <c r="I56" s="73"/>
      <c r="J56" s="73"/>
      <c r="K56" s="21"/>
      <c r="L56" s="21"/>
      <c r="M56" s="21"/>
      <c r="N56" s="21"/>
    </row>
    <row r="57" spans="1:14" ht="23.25" customHeight="1" x14ac:dyDescent="0.2">
      <c r="A57" s="135" t="s">
        <v>200</v>
      </c>
      <c r="B57" s="222"/>
      <c r="C57" s="119"/>
      <c r="D57" s="223"/>
      <c r="E57" s="7">
        <v>20000</v>
      </c>
      <c r="F57" s="27">
        <v>0</v>
      </c>
      <c r="G57" s="27">
        <f>E57</f>
        <v>20000</v>
      </c>
      <c r="H57" s="188"/>
      <c r="I57" s="73"/>
      <c r="J57" s="73"/>
      <c r="K57" s="21"/>
      <c r="L57" s="21"/>
      <c r="M57" s="21"/>
      <c r="N57" s="21"/>
    </row>
    <row r="58" spans="1:14" ht="12.75" customHeight="1" x14ac:dyDescent="0.2">
      <c r="A58" s="101" t="s">
        <v>27</v>
      </c>
      <c r="B58" s="131"/>
      <c r="C58" s="225"/>
      <c r="D58" s="226"/>
      <c r="E58" s="227">
        <v>12000</v>
      </c>
      <c r="F58" s="33">
        <f>G58-E58</f>
        <v>0</v>
      </c>
      <c r="G58" s="33">
        <f>E58</f>
        <v>12000</v>
      </c>
      <c r="H58" s="130"/>
      <c r="I58" s="21"/>
      <c r="J58" s="21"/>
      <c r="K58" s="21"/>
      <c r="L58" s="21"/>
      <c r="M58" s="21"/>
      <c r="N58" s="21"/>
    </row>
    <row r="59" spans="1:14" ht="12.75" customHeight="1" x14ac:dyDescent="0.2">
      <c r="A59" s="101" t="s">
        <v>86</v>
      </c>
      <c r="B59" s="131"/>
      <c r="C59" s="225"/>
      <c r="D59" s="225"/>
      <c r="E59" s="31">
        <v>8000</v>
      </c>
      <c r="F59" s="33">
        <f>G59-E59</f>
        <v>0</v>
      </c>
      <c r="G59" s="33">
        <f>E59</f>
        <v>8000</v>
      </c>
      <c r="H59" s="130"/>
      <c r="I59" s="21"/>
      <c r="J59" s="21"/>
      <c r="K59" s="21"/>
      <c r="L59" s="21"/>
      <c r="M59" s="21"/>
      <c r="N59" s="21"/>
    </row>
    <row r="60" spans="1:14" ht="22.5" customHeight="1" x14ac:dyDescent="0.2">
      <c r="A60" s="314" t="s">
        <v>28</v>
      </c>
      <c r="B60" s="314"/>
      <c r="C60" s="314"/>
      <c r="D60" s="314"/>
      <c r="E60" s="204">
        <f>SUM(,E43,E46,E48,,E51,E54,E57)</f>
        <v>1780000</v>
      </c>
      <c r="F60" s="27">
        <f>G60-E60</f>
        <v>-1508000</v>
      </c>
      <c r="G60" s="27">
        <f>+G43+G48+G51+G54+G57+G46</f>
        <v>272000</v>
      </c>
      <c r="H60" s="130"/>
      <c r="I60" s="21"/>
      <c r="J60" s="21"/>
      <c r="K60" s="21"/>
      <c r="L60" s="21"/>
      <c r="M60" s="21"/>
      <c r="N60" s="21"/>
    </row>
    <row r="61" spans="1:14" ht="16.5" customHeight="1" thickBot="1" x14ac:dyDescent="0.25">
      <c r="A61" s="228"/>
      <c r="B61" s="83"/>
      <c r="C61" s="83"/>
      <c r="D61" s="83"/>
      <c r="E61" s="229"/>
      <c r="F61" s="18"/>
      <c r="G61" s="18"/>
      <c r="H61" s="130"/>
      <c r="I61" s="21"/>
      <c r="J61" s="21"/>
      <c r="K61" s="21"/>
      <c r="L61" s="21"/>
      <c r="M61" s="21"/>
      <c r="N61" s="21"/>
    </row>
    <row r="62" spans="1:14" ht="20.100000000000001" customHeight="1" thickBot="1" x14ac:dyDescent="0.25">
      <c r="A62" s="323" t="s">
        <v>70</v>
      </c>
      <c r="B62" s="324"/>
      <c r="C62" s="324"/>
      <c r="D62" s="324"/>
      <c r="E62" s="324"/>
      <c r="F62" s="324"/>
      <c r="G62" s="325"/>
      <c r="H62" s="21"/>
      <c r="I62" s="21"/>
      <c r="J62" s="21"/>
      <c r="K62" s="21"/>
      <c r="L62" s="21"/>
      <c r="M62" s="21"/>
      <c r="N62" s="21"/>
    </row>
    <row r="63" spans="1:14" ht="20.100000000000001" customHeight="1" thickBot="1" x14ac:dyDescent="0.25">
      <c r="A63" s="320" t="s">
        <v>55</v>
      </c>
      <c r="B63" s="321"/>
      <c r="C63" s="321"/>
      <c r="D63" s="321"/>
      <c r="E63" s="230" t="s">
        <v>2</v>
      </c>
      <c r="F63" s="142" t="s">
        <v>30</v>
      </c>
      <c r="G63" s="143" t="s">
        <v>31</v>
      </c>
      <c r="H63" s="130"/>
      <c r="I63" s="21"/>
      <c r="J63" s="21"/>
      <c r="K63" s="21"/>
      <c r="L63" s="21"/>
      <c r="M63" s="21"/>
      <c r="N63" s="21"/>
    </row>
    <row r="64" spans="1:14" ht="19.5" customHeight="1" x14ac:dyDescent="0.2">
      <c r="A64" s="329" t="s">
        <v>71</v>
      </c>
      <c r="B64" s="330"/>
      <c r="C64" s="330"/>
      <c r="D64" s="330"/>
      <c r="E64" s="231">
        <f>E39</f>
        <v>680000</v>
      </c>
      <c r="F64" s="232">
        <f>F39</f>
        <v>19000</v>
      </c>
      <c r="G64" s="233">
        <f>G39</f>
        <v>699000</v>
      </c>
      <c r="H64" s="130"/>
      <c r="I64" s="21"/>
      <c r="J64" s="21"/>
      <c r="K64" s="21"/>
      <c r="L64" s="21"/>
      <c r="M64" s="21"/>
      <c r="N64" s="21"/>
    </row>
    <row r="65" spans="1:14" ht="19.5" customHeight="1" thickBot="1" x14ac:dyDescent="0.25">
      <c r="A65" s="318" t="s">
        <v>81</v>
      </c>
      <c r="B65" s="319"/>
      <c r="C65" s="319"/>
      <c r="D65" s="319"/>
      <c r="E65" s="234">
        <f>E60</f>
        <v>1780000</v>
      </c>
      <c r="F65" s="158">
        <f>F60</f>
        <v>-1508000</v>
      </c>
      <c r="G65" s="163">
        <f>G60</f>
        <v>272000</v>
      </c>
      <c r="H65" s="130"/>
      <c r="I65" s="21"/>
      <c r="J65" s="21"/>
      <c r="K65" s="21"/>
      <c r="L65" s="21"/>
      <c r="M65" s="21"/>
      <c r="N65" s="21"/>
    </row>
    <row r="66" spans="1:14" ht="27" customHeight="1" thickBot="1" x14ac:dyDescent="0.25">
      <c r="A66" s="320" t="s">
        <v>87</v>
      </c>
      <c r="B66" s="321"/>
      <c r="C66" s="321"/>
      <c r="D66" s="321"/>
      <c r="E66" s="235">
        <f>SUM(E64:E65)</f>
        <v>2460000</v>
      </c>
      <c r="F66" s="164">
        <f>SUM(F64:F65)</f>
        <v>-1489000</v>
      </c>
      <c r="G66" s="165">
        <f>SUM(G64:G65)</f>
        <v>971000</v>
      </c>
      <c r="H66" s="130"/>
      <c r="I66" s="21"/>
      <c r="J66" s="21"/>
      <c r="K66" s="21"/>
      <c r="L66" s="21"/>
      <c r="M66" s="21"/>
      <c r="N66" s="21"/>
    </row>
    <row r="67" spans="1:14" ht="12.75" customHeight="1" x14ac:dyDescent="0.2">
      <c r="A67" s="228"/>
      <c r="B67" s="228"/>
      <c r="C67" s="228"/>
      <c r="D67" s="228"/>
      <c r="E67" s="85"/>
      <c r="F67" s="2"/>
      <c r="G67" s="2"/>
      <c r="H67" s="21"/>
      <c r="I67" s="21"/>
      <c r="J67" s="21"/>
      <c r="K67" s="21"/>
      <c r="L67" s="21"/>
      <c r="M67" s="21"/>
      <c r="N67" s="21"/>
    </row>
    <row r="68" spans="1:14" ht="13.5" customHeight="1" thickBot="1" x14ac:dyDescent="0.25">
      <c r="F68" s="2"/>
      <c r="G68" s="2"/>
      <c r="H68" s="21"/>
      <c r="I68" s="21"/>
      <c r="J68" s="21"/>
      <c r="K68" s="21"/>
      <c r="L68" s="21"/>
      <c r="M68" s="21"/>
      <c r="N68" s="21"/>
    </row>
    <row r="69" spans="1:14" ht="22.5" customHeight="1" thickBot="1" x14ac:dyDescent="0.25">
      <c r="A69" s="314" t="s">
        <v>57</v>
      </c>
      <c r="B69" s="314"/>
      <c r="C69" s="314"/>
      <c r="D69" s="314"/>
      <c r="E69" s="236" t="s">
        <v>2</v>
      </c>
      <c r="F69" s="142" t="s">
        <v>30</v>
      </c>
      <c r="G69" s="237" t="s">
        <v>31</v>
      </c>
    </row>
    <row r="70" spans="1:14" ht="12.75" customHeight="1" x14ac:dyDescent="0.2">
      <c r="A70" s="317" t="s">
        <v>58</v>
      </c>
      <c r="B70" s="317"/>
      <c r="C70" s="317"/>
      <c r="D70" s="317"/>
      <c r="E70" s="238">
        <v>50000</v>
      </c>
      <c r="F70" s="239">
        <v>30000</v>
      </c>
      <c r="G70" s="239">
        <v>80000</v>
      </c>
    </row>
    <row r="71" spans="1:14" ht="12.75" customHeight="1" x14ac:dyDescent="0.2">
      <c r="A71" s="317" t="s">
        <v>89</v>
      </c>
      <c r="B71" s="317"/>
      <c r="C71" s="317"/>
      <c r="D71" s="317"/>
      <c r="E71" s="238">
        <v>50000</v>
      </c>
      <c r="F71" s="239">
        <v>-50000</v>
      </c>
      <c r="G71" s="239">
        <v>0</v>
      </c>
    </row>
    <row r="72" spans="1:14" ht="14.25" customHeight="1" x14ac:dyDescent="0.2">
      <c r="A72" s="170" t="s">
        <v>59</v>
      </c>
      <c r="B72" s="78"/>
      <c r="C72" s="78"/>
      <c r="D72" s="169"/>
      <c r="E72" s="238">
        <v>1140000</v>
      </c>
      <c r="F72" s="239">
        <f>G72-E72</f>
        <v>-747000</v>
      </c>
      <c r="G72" s="239">
        <v>393000</v>
      </c>
    </row>
    <row r="73" spans="1:14" ht="14.25" customHeight="1" x14ac:dyDescent="0.2">
      <c r="A73" s="170" t="s">
        <v>90</v>
      </c>
      <c r="B73" s="78"/>
      <c r="C73" s="78"/>
      <c r="D73" s="169"/>
      <c r="E73" s="238">
        <v>70000</v>
      </c>
      <c r="F73" s="239">
        <v>-9000</v>
      </c>
      <c r="G73" s="239">
        <v>61000</v>
      </c>
    </row>
    <row r="74" spans="1:14" x14ac:dyDescent="0.2">
      <c r="A74" s="170" t="s">
        <v>61</v>
      </c>
      <c r="B74" s="78"/>
      <c r="C74" s="78"/>
      <c r="D74" s="169"/>
      <c r="E74" s="238">
        <v>10000</v>
      </c>
      <c r="F74" s="239">
        <v>0</v>
      </c>
      <c r="G74" s="239">
        <v>10000</v>
      </c>
    </row>
    <row r="75" spans="1:14" x14ac:dyDescent="0.2">
      <c r="A75" s="170" t="s">
        <v>63</v>
      </c>
      <c r="B75" s="78"/>
      <c r="C75" s="78"/>
      <c r="D75" s="169"/>
      <c r="E75" s="238">
        <v>754000</v>
      </c>
      <c r="F75" s="239">
        <f>G75-E75</f>
        <v>-445000</v>
      </c>
      <c r="G75" s="239">
        <v>309000</v>
      </c>
    </row>
    <row r="76" spans="1:14" ht="14.25" customHeight="1" x14ac:dyDescent="0.2">
      <c r="A76" s="170" t="s">
        <v>64</v>
      </c>
      <c r="B76" s="78"/>
      <c r="C76" s="78"/>
      <c r="D76" s="169"/>
      <c r="E76" s="238">
        <v>126000</v>
      </c>
      <c r="F76" s="239">
        <f t="shared" ref="F76:F77" si="0">G76-E76</f>
        <v>-8000</v>
      </c>
      <c r="G76" s="239">
        <v>118000</v>
      </c>
    </row>
    <row r="77" spans="1:14" x14ac:dyDescent="0.2">
      <c r="A77" s="317" t="s">
        <v>66</v>
      </c>
      <c r="B77" s="317"/>
      <c r="C77" s="317"/>
      <c r="D77" s="317"/>
      <c r="E77" s="238">
        <v>260000</v>
      </c>
      <c r="F77" s="239">
        <f t="shared" si="0"/>
        <v>-260000</v>
      </c>
      <c r="G77" s="239">
        <v>0</v>
      </c>
    </row>
    <row r="78" spans="1:14" ht="24" customHeight="1" x14ac:dyDescent="0.2">
      <c r="A78" s="314" t="s">
        <v>28</v>
      </c>
      <c r="B78" s="314"/>
      <c r="C78" s="314"/>
      <c r="D78" s="314"/>
      <c r="E78" s="185">
        <f>SUM(E70:E77)</f>
        <v>2460000</v>
      </c>
      <c r="F78" s="240">
        <f>SUM(F70:F77)</f>
        <v>-1489000</v>
      </c>
      <c r="G78" s="240">
        <f>SUM(G70:G77)</f>
        <v>971000</v>
      </c>
    </row>
    <row r="79" spans="1:14" ht="10.5" customHeight="1" x14ac:dyDescent="0.2">
      <c r="F79" s="18"/>
      <c r="G79" s="18"/>
    </row>
    <row r="80" spans="1:14" ht="6.75" customHeight="1" x14ac:dyDescent="0.2">
      <c r="F80" s="18"/>
      <c r="G80" s="18"/>
    </row>
    <row r="81" spans="1:7" x14ac:dyDescent="0.2">
      <c r="A81" s="18" t="s">
        <v>67</v>
      </c>
      <c r="F81" s="18"/>
      <c r="G81" s="18"/>
    </row>
    <row r="82" spans="1:7" ht="4.5" customHeight="1" x14ac:dyDescent="0.2">
      <c r="F82" s="18"/>
      <c r="G82" s="18"/>
    </row>
    <row r="83" spans="1:7" ht="27.75" customHeight="1" x14ac:dyDescent="0.2">
      <c r="A83" s="316" t="s">
        <v>171</v>
      </c>
      <c r="B83" s="316"/>
      <c r="C83" s="316"/>
      <c r="D83" s="316"/>
      <c r="E83" s="316"/>
      <c r="F83" s="316"/>
      <c r="G83" s="316"/>
    </row>
    <row r="84" spans="1:7" x14ac:dyDescent="0.2">
      <c r="F84" s="18"/>
      <c r="G84" s="18"/>
    </row>
    <row r="85" spans="1:7" x14ac:dyDescent="0.2">
      <c r="E85" s="18" t="s">
        <v>68</v>
      </c>
      <c r="F85" s="18"/>
      <c r="G85" s="18"/>
    </row>
    <row r="86" spans="1:7" x14ac:dyDescent="0.2">
      <c r="F86" s="18"/>
      <c r="G86" s="18"/>
    </row>
    <row r="87" spans="1:7" x14ac:dyDescent="0.2">
      <c r="E87" s="18" t="s">
        <v>229</v>
      </c>
      <c r="F87" s="18"/>
      <c r="G87" s="18"/>
    </row>
    <row r="88" spans="1:7" x14ac:dyDescent="0.2">
      <c r="F88" s="18"/>
      <c r="G88" s="18"/>
    </row>
    <row r="89" spans="1:7" x14ac:dyDescent="0.2">
      <c r="F89" s="18"/>
      <c r="G89" s="18"/>
    </row>
    <row r="90" spans="1:7" x14ac:dyDescent="0.2">
      <c r="F90" s="18"/>
      <c r="G90" s="18"/>
    </row>
    <row r="91" spans="1:7" x14ac:dyDescent="0.2">
      <c r="F91" s="18"/>
      <c r="G91" s="18"/>
    </row>
    <row r="92" spans="1:7" x14ac:dyDescent="0.2">
      <c r="F92" s="18"/>
      <c r="G92" s="18"/>
    </row>
    <row r="93" spans="1:7" x14ac:dyDescent="0.2">
      <c r="F93" s="18"/>
      <c r="G93" s="18"/>
    </row>
    <row r="94" spans="1:7" x14ac:dyDescent="0.2">
      <c r="F94" s="18"/>
      <c r="G94" s="18"/>
    </row>
    <row r="95" spans="1:7" x14ac:dyDescent="0.2">
      <c r="F95" s="18"/>
      <c r="G95" s="18"/>
    </row>
    <row r="96" spans="1:7" x14ac:dyDescent="0.2">
      <c r="F96" s="18"/>
      <c r="G96" s="18"/>
    </row>
    <row r="97" spans="6:7" x14ac:dyDescent="0.2">
      <c r="F97" s="18"/>
      <c r="G97" s="18"/>
    </row>
    <row r="98" spans="6:7" x14ac:dyDescent="0.2">
      <c r="F98" s="18"/>
      <c r="G98" s="18"/>
    </row>
    <row r="99" spans="6:7" x14ac:dyDescent="0.2">
      <c r="F99" s="18"/>
      <c r="G99" s="18"/>
    </row>
    <row r="100" spans="6:7" x14ac:dyDescent="0.2">
      <c r="F100" s="18"/>
      <c r="G100" s="18"/>
    </row>
    <row r="101" spans="6:7" x14ac:dyDescent="0.2">
      <c r="F101" s="18"/>
      <c r="G101" s="18"/>
    </row>
    <row r="102" spans="6:7" x14ac:dyDescent="0.2">
      <c r="F102" s="18"/>
      <c r="G102" s="18"/>
    </row>
    <row r="103" spans="6:7" x14ac:dyDescent="0.2">
      <c r="F103" s="18"/>
      <c r="G103" s="18"/>
    </row>
    <row r="104" spans="6:7" x14ac:dyDescent="0.2">
      <c r="F104" s="18"/>
      <c r="G104" s="18"/>
    </row>
    <row r="106" spans="6:7" x14ac:dyDescent="0.2">
      <c r="F106" s="241"/>
    </row>
  </sheetData>
  <mergeCells count="26">
    <mergeCell ref="A8:E8"/>
    <mergeCell ref="A12:D13"/>
    <mergeCell ref="E12:E13"/>
    <mergeCell ref="F12:F13"/>
    <mergeCell ref="G12:G13"/>
    <mergeCell ref="A14:D14"/>
    <mergeCell ref="A16:D16"/>
    <mergeCell ref="A32:D32"/>
    <mergeCell ref="A64:D64"/>
    <mergeCell ref="A39:D39"/>
    <mergeCell ref="A41:D41"/>
    <mergeCell ref="A63:D63"/>
    <mergeCell ref="E41:E42"/>
    <mergeCell ref="A62:G62"/>
    <mergeCell ref="G41:G42"/>
    <mergeCell ref="A48:D48"/>
    <mergeCell ref="A60:D60"/>
    <mergeCell ref="F41:F42"/>
    <mergeCell ref="A83:G83"/>
    <mergeCell ref="A77:D77"/>
    <mergeCell ref="A78:D78"/>
    <mergeCell ref="A65:D65"/>
    <mergeCell ref="A66:D66"/>
    <mergeCell ref="A69:D69"/>
    <mergeCell ref="A70:D70"/>
    <mergeCell ref="A71:D71"/>
  </mergeCells>
  <pageMargins left="0.35416666666666707" right="0.39375000000000004" top="0.98402777777777817" bottom="0.98402777777777817" header="0.51180555555555607" footer="0.51180555555555607"/>
  <pageSetup paperSize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124"/>
  <sheetViews>
    <sheetView topLeftCell="A98" zoomScale="90" zoomScaleNormal="90" workbookViewId="0">
      <selection activeCell="S114" sqref="S114"/>
    </sheetView>
  </sheetViews>
  <sheetFormatPr defaultColWidth="8.7109375" defaultRowHeight="12.75" x14ac:dyDescent="0.2"/>
  <cols>
    <col min="1" max="1" width="21.85546875" style="18" customWidth="1"/>
    <col min="2" max="2" width="8.7109375" style="18" customWidth="1"/>
    <col min="3" max="3" width="13.7109375" style="18" customWidth="1"/>
    <col min="4" max="4" width="15.42578125" style="18" customWidth="1"/>
    <col min="5" max="5" width="19.7109375" style="5" customWidth="1"/>
    <col min="6" max="6" width="18.42578125" style="5" customWidth="1"/>
    <col min="7" max="7" width="8.7109375" style="18" customWidth="1"/>
    <col min="8" max="16384" width="8.7109375" style="18"/>
  </cols>
  <sheetData>
    <row r="2" spans="1:10" x14ac:dyDescent="0.2">
      <c r="A2" s="83"/>
      <c r="B2" s="83"/>
      <c r="C2" s="83"/>
      <c r="D2" s="83"/>
    </row>
    <row r="3" spans="1:10" x14ac:dyDescent="0.2">
      <c r="A3" s="242" t="s">
        <v>173</v>
      </c>
    </row>
    <row r="4" spans="1:10" x14ac:dyDescent="0.2">
      <c r="A4" s="18" t="s">
        <v>231</v>
      </c>
    </row>
    <row r="5" spans="1:10" x14ac:dyDescent="0.2">
      <c r="A5" s="311" t="s">
        <v>232</v>
      </c>
      <c r="B5" s="311"/>
      <c r="C5" s="311"/>
      <c r="D5" s="311"/>
    </row>
    <row r="6" spans="1:10" ht="8.25" customHeight="1" x14ac:dyDescent="0.2"/>
    <row r="7" spans="1:10" ht="9" customHeight="1" x14ac:dyDescent="0.2"/>
    <row r="8" spans="1:10" ht="18.75" customHeight="1" x14ac:dyDescent="0.2">
      <c r="A8" s="183" t="s">
        <v>156</v>
      </c>
      <c r="B8" s="183"/>
      <c r="C8" s="183"/>
      <c r="D8" s="183"/>
      <c r="E8" s="6"/>
      <c r="F8" s="6"/>
      <c r="G8" s="183"/>
      <c r="H8" s="183"/>
    </row>
    <row r="9" spans="1:10" ht="16.5" customHeight="1" x14ac:dyDescent="0.2"/>
    <row r="10" spans="1:10" ht="12.75" customHeight="1" x14ac:dyDescent="0.2">
      <c r="A10" s="358" t="s">
        <v>92</v>
      </c>
      <c r="B10" s="358"/>
      <c r="C10" s="358"/>
      <c r="D10" s="313" t="s">
        <v>2</v>
      </c>
      <c r="E10" s="308" t="s">
        <v>30</v>
      </c>
      <c r="F10" s="308" t="s">
        <v>31</v>
      </c>
      <c r="G10" s="168"/>
    </row>
    <row r="11" spans="1:10" ht="15" customHeight="1" x14ac:dyDescent="0.2">
      <c r="A11" s="358"/>
      <c r="B11" s="358"/>
      <c r="C11" s="358"/>
      <c r="D11" s="313"/>
      <c r="E11" s="308"/>
      <c r="F11" s="308"/>
      <c r="G11" s="168"/>
    </row>
    <row r="12" spans="1:10" ht="20.25" customHeight="1" x14ac:dyDescent="0.2">
      <c r="A12" s="314" t="s">
        <v>93</v>
      </c>
      <c r="B12" s="314"/>
      <c r="C12" s="314"/>
      <c r="D12" s="7">
        <v>10000</v>
      </c>
      <c r="E12" s="27">
        <v>7500</v>
      </c>
      <c r="F12" s="27">
        <v>17500</v>
      </c>
      <c r="G12" s="214"/>
      <c r="H12" s="243"/>
      <c r="I12" s="214"/>
      <c r="J12" s="214"/>
    </row>
    <row r="13" spans="1:10" ht="10.5" customHeight="1" x14ac:dyDescent="0.2">
      <c r="A13" s="30" t="s">
        <v>94</v>
      </c>
      <c r="B13" s="9"/>
      <c r="C13" s="9"/>
      <c r="D13" s="187">
        <v>10000</v>
      </c>
      <c r="E13" s="33">
        <v>7500</v>
      </c>
      <c r="F13" s="33">
        <v>17500</v>
      </c>
      <c r="H13" s="244"/>
    </row>
    <row r="14" spans="1:10" ht="20.100000000000001" customHeight="1" x14ac:dyDescent="0.2">
      <c r="A14" s="314" t="s">
        <v>28</v>
      </c>
      <c r="B14" s="314"/>
      <c r="C14" s="314"/>
      <c r="D14" s="7">
        <f>SUM(D12)</f>
        <v>10000</v>
      </c>
      <c r="E14" s="27">
        <f>F14-D14</f>
        <v>7500</v>
      </c>
      <c r="F14" s="27">
        <f>F12</f>
        <v>17500</v>
      </c>
    </row>
    <row r="15" spans="1:10" ht="15.75" customHeight="1" x14ac:dyDescent="0.2">
      <c r="A15" s="356"/>
      <c r="B15" s="356"/>
      <c r="C15" s="356"/>
      <c r="D15" s="356"/>
      <c r="E15" s="27"/>
      <c r="F15" s="27"/>
    </row>
    <row r="16" spans="1:10" ht="16.5" customHeight="1" x14ac:dyDescent="0.2">
      <c r="A16" s="358" t="s">
        <v>95</v>
      </c>
      <c r="B16" s="358"/>
      <c r="C16" s="358"/>
      <c r="D16" s="313" t="s">
        <v>2</v>
      </c>
      <c r="E16" s="308" t="s">
        <v>30</v>
      </c>
      <c r="F16" s="308" t="s">
        <v>96</v>
      </c>
      <c r="G16" s="168"/>
    </row>
    <row r="17" spans="1:11" ht="8.25" customHeight="1" x14ac:dyDescent="0.2">
      <c r="A17" s="358"/>
      <c r="B17" s="358"/>
      <c r="C17" s="358"/>
      <c r="D17" s="313"/>
      <c r="E17" s="308"/>
      <c r="F17" s="308"/>
      <c r="G17" s="168"/>
    </row>
    <row r="18" spans="1:11" ht="21" customHeight="1" x14ac:dyDescent="0.2">
      <c r="A18" s="357" t="s">
        <v>97</v>
      </c>
      <c r="B18" s="357"/>
      <c r="C18" s="357"/>
      <c r="D18" s="1">
        <v>1270000</v>
      </c>
      <c r="E18" s="27">
        <v>10000</v>
      </c>
      <c r="F18" s="245">
        <v>1280000</v>
      </c>
    </row>
    <row r="19" spans="1:11" ht="10.5" customHeight="1" x14ac:dyDescent="0.2">
      <c r="A19" s="246" t="s">
        <v>98</v>
      </c>
      <c r="B19" s="11"/>
      <c r="C19" s="11"/>
      <c r="D19" s="247">
        <v>60989</v>
      </c>
      <c r="E19" s="33">
        <v>-60000</v>
      </c>
      <c r="F19" s="248">
        <v>989</v>
      </c>
    </row>
    <row r="20" spans="1:11" ht="10.5" customHeight="1" x14ac:dyDescent="0.2">
      <c r="A20" s="246" t="s">
        <v>99</v>
      </c>
      <c r="B20" s="11"/>
      <c r="C20" s="11"/>
      <c r="D20" s="247">
        <v>764249</v>
      </c>
      <c r="E20" s="33">
        <v>268384</v>
      </c>
      <c r="F20" s="248">
        <v>1032633</v>
      </c>
    </row>
    <row r="21" spans="1:11" ht="9.75" customHeight="1" x14ac:dyDescent="0.2">
      <c r="A21" s="246" t="s">
        <v>100</v>
      </c>
      <c r="B21" s="11"/>
      <c r="C21" s="11"/>
      <c r="D21" s="247">
        <v>15000</v>
      </c>
      <c r="E21" s="33">
        <v>70000</v>
      </c>
      <c r="F21" s="248">
        <v>85000</v>
      </c>
    </row>
    <row r="22" spans="1:11" ht="10.5" customHeight="1" x14ac:dyDescent="0.2">
      <c r="A22" s="246" t="s">
        <v>8</v>
      </c>
      <c r="B22" s="11"/>
      <c r="C22" s="11"/>
      <c r="D22" s="247">
        <v>140442</v>
      </c>
      <c r="E22" s="33">
        <v>6736</v>
      </c>
      <c r="F22" s="248">
        <v>147178</v>
      </c>
    </row>
    <row r="23" spans="1:11" ht="10.5" customHeight="1" x14ac:dyDescent="0.2">
      <c r="A23" s="30" t="s">
        <v>73</v>
      </c>
      <c r="B23" s="9"/>
      <c r="C23" s="9"/>
      <c r="D23" s="249">
        <v>1200</v>
      </c>
      <c r="E23" s="33">
        <f>F23-D23</f>
        <v>0</v>
      </c>
      <c r="F23" s="250">
        <v>1200</v>
      </c>
    </row>
    <row r="24" spans="1:11" ht="9.75" customHeight="1" x14ac:dyDescent="0.2">
      <c r="A24" s="30" t="s">
        <v>101</v>
      </c>
      <c r="B24" s="9"/>
      <c r="C24" s="9"/>
      <c r="D24" s="249">
        <v>288120</v>
      </c>
      <c r="E24" s="33">
        <v>-275120</v>
      </c>
      <c r="F24" s="250">
        <v>13000</v>
      </c>
    </row>
    <row r="25" spans="1:11" ht="20.25" customHeight="1" x14ac:dyDescent="0.2">
      <c r="A25" s="107" t="s">
        <v>102</v>
      </c>
      <c r="B25" s="251"/>
      <c r="C25" s="251"/>
      <c r="D25" s="252">
        <v>3300</v>
      </c>
      <c r="E25" s="27">
        <v>1000</v>
      </c>
      <c r="F25" s="27">
        <v>4300</v>
      </c>
    </row>
    <row r="26" spans="1:11" ht="10.5" customHeight="1" x14ac:dyDescent="0.2">
      <c r="A26" s="30" t="s">
        <v>73</v>
      </c>
      <c r="B26" s="9"/>
      <c r="C26" s="9"/>
      <c r="D26" s="249">
        <v>3300</v>
      </c>
      <c r="E26" s="33">
        <v>1000</v>
      </c>
      <c r="F26" s="33">
        <v>4300</v>
      </c>
    </row>
    <row r="27" spans="1:11" ht="22.5" customHeight="1" x14ac:dyDescent="0.2">
      <c r="A27" s="314" t="s">
        <v>28</v>
      </c>
      <c r="B27" s="314"/>
      <c r="C27" s="314"/>
      <c r="D27" s="7">
        <f>SUM(D18,D25,)</f>
        <v>1273300</v>
      </c>
      <c r="E27" s="27">
        <v>5735</v>
      </c>
      <c r="F27" s="27">
        <f>F18+F25</f>
        <v>1284300</v>
      </c>
    </row>
    <row r="28" spans="1:11" ht="20.100000000000001" customHeight="1" x14ac:dyDescent="0.2">
      <c r="A28" s="356"/>
      <c r="B28" s="356"/>
      <c r="C28" s="356"/>
      <c r="D28" s="356"/>
      <c r="E28" s="27"/>
      <c r="F28" s="27"/>
    </row>
    <row r="29" spans="1:11" ht="19.5" customHeight="1" x14ac:dyDescent="0.2">
      <c r="A29" s="352" t="s">
        <v>103</v>
      </c>
      <c r="B29" s="352"/>
      <c r="C29" s="352"/>
      <c r="D29" s="313" t="s">
        <v>2</v>
      </c>
      <c r="E29" s="308" t="s">
        <v>30</v>
      </c>
      <c r="F29" s="308" t="s">
        <v>31</v>
      </c>
      <c r="G29" s="168"/>
    </row>
    <row r="30" spans="1:11" ht="9.75" customHeight="1" x14ac:dyDescent="0.2">
      <c r="A30" s="352"/>
      <c r="B30" s="352"/>
      <c r="C30" s="352"/>
      <c r="D30" s="313"/>
      <c r="E30" s="308"/>
      <c r="F30" s="308"/>
      <c r="G30" s="168"/>
      <c r="K30" s="253"/>
    </row>
    <row r="31" spans="1:11" ht="20.100000000000001" customHeight="1" x14ac:dyDescent="0.2">
      <c r="A31" s="314" t="s">
        <v>104</v>
      </c>
      <c r="B31" s="314"/>
      <c r="C31" s="314"/>
      <c r="D31" s="7">
        <v>100000</v>
      </c>
      <c r="E31" s="27">
        <v>39000</v>
      </c>
      <c r="F31" s="27">
        <v>139000</v>
      </c>
    </row>
    <row r="32" spans="1:11" ht="10.5" customHeight="1" x14ac:dyDescent="0.2">
      <c r="A32" s="246" t="s">
        <v>98</v>
      </c>
      <c r="B32" s="11"/>
      <c r="C32" s="11"/>
      <c r="D32" s="247">
        <v>100000</v>
      </c>
      <c r="E32" s="33">
        <v>39000</v>
      </c>
      <c r="F32" s="33">
        <v>139000</v>
      </c>
    </row>
    <row r="33" spans="1:15" ht="20.100000000000001" customHeight="1" x14ac:dyDescent="0.2">
      <c r="A33" s="314" t="s">
        <v>105</v>
      </c>
      <c r="B33" s="314"/>
      <c r="C33" s="314"/>
      <c r="D33" s="7">
        <v>150000</v>
      </c>
      <c r="E33" s="27">
        <v>158000</v>
      </c>
      <c r="F33" s="27">
        <v>308000</v>
      </c>
      <c r="G33" s="73"/>
    </row>
    <row r="34" spans="1:15" ht="10.5" customHeight="1" x14ac:dyDescent="0.2">
      <c r="A34" s="30" t="s">
        <v>8</v>
      </c>
      <c r="B34" s="9"/>
      <c r="C34" s="9"/>
      <c r="D34" s="187">
        <v>29500</v>
      </c>
      <c r="E34" s="254">
        <v>30000</v>
      </c>
      <c r="F34" s="254">
        <v>59500</v>
      </c>
    </row>
    <row r="35" spans="1:15" ht="10.5" customHeight="1" x14ac:dyDescent="0.2">
      <c r="A35" s="246" t="s">
        <v>98</v>
      </c>
      <c r="B35" s="11"/>
      <c r="C35" s="11"/>
      <c r="D35" s="247">
        <v>120496.62</v>
      </c>
      <c r="E35" s="254">
        <v>128003.38</v>
      </c>
      <c r="F35" s="254">
        <v>248500</v>
      </c>
    </row>
    <row r="36" spans="1:15" ht="10.5" customHeight="1" x14ac:dyDescent="0.2">
      <c r="A36" s="30" t="s">
        <v>100</v>
      </c>
      <c r="B36" s="9"/>
      <c r="C36" s="9"/>
      <c r="D36" s="255">
        <v>3.38</v>
      </c>
      <c r="E36" s="254">
        <v>-3.38</v>
      </c>
      <c r="F36" s="254">
        <v>0</v>
      </c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22.5" customHeight="1" x14ac:dyDescent="0.2">
      <c r="A37" s="314" t="s">
        <v>106</v>
      </c>
      <c r="B37" s="314"/>
      <c r="C37" s="314"/>
      <c r="D37" s="7">
        <v>50000</v>
      </c>
      <c r="E37" s="27">
        <v>30000</v>
      </c>
      <c r="F37" s="27">
        <v>80000</v>
      </c>
      <c r="G37" s="73"/>
      <c r="H37" s="21"/>
      <c r="I37" s="21"/>
      <c r="J37" s="21"/>
      <c r="K37" s="21"/>
      <c r="L37" s="21"/>
      <c r="M37" s="21"/>
      <c r="N37" s="21"/>
      <c r="O37" s="21"/>
    </row>
    <row r="38" spans="1:15" ht="12.75" customHeight="1" x14ac:dyDescent="0.2">
      <c r="A38" s="30" t="s">
        <v>73</v>
      </c>
      <c r="B38" s="9"/>
      <c r="C38" s="9"/>
      <c r="D38" s="187">
        <v>50000</v>
      </c>
      <c r="E38" s="33">
        <f>F38-D38</f>
        <v>30000</v>
      </c>
      <c r="F38" s="33">
        <v>80000</v>
      </c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20.100000000000001" customHeight="1" x14ac:dyDescent="0.2">
      <c r="A39" s="50" t="s">
        <v>107</v>
      </c>
      <c r="B39" s="51"/>
      <c r="C39" s="51"/>
      <c r="D39" s="7">
        <v>170000</v>
      </c>
      <c r="E39" s="27">
        <v>115000</v>
      </c>
      <c r="F39" s="27">
        <v>285000</v>
      </c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0.5" customHeight="1" x14ac:dyDescent="0.2">
      <c r="A40" s="30" t="s">
        <v>8</v>
      </c>
      <c r="B40" s="9"/>
      <c r="C40" s="9"/>
      <c r="D40" s="187">
        <v>170000</v>
      </c>
      <c r="E40" s="33">
        <v>115000</v>
      </c>
      <c r="F40" s="33">
        <v>285000</v>
      </c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28.5" customHeight="1" x14ac:dyDescent="0.2">
      <c r="A41" s="355" t="s">
        <v>108</v>
      </c>
      <c r="B41" s="355"/>
      <c r="C41" s="355"/>
      <c r="D41" s="185">
        <v>60000</v>
      </c>
      <c r="E41" s="27">
        <f>F41-D41</f>
        <v>0</v>
      </c>
      <c r="F41" s="27">
        <f>D41</f>
        <v>60000</v>
      </c>
      <c r="G41" s="73"/>
      <c r="H41" s="21"/>
      <c r="I41" s="21"/>
      <c r="J41" s="21"/>
      <c r="K41" s="21"/>
      <c r="L41" s="21"/>
      <c r="M41" s="21"/>
      <c r="N41" s="21"/>
      <c r="O41" s="21"/>
    </row>
    <row r="42" spans="1:15" ht="10.5" customHeight="1" x14ac:dyDescent="0.2">
      <c r="A42" s="30" t="s">
        <v>100</v>
      </c>
      <c r="B42" s="9"/>
      <c r="C42" s="9"/>
      <c r="D42" s="187">
        <v>34000</v>
      </c>
      <c r="E42" s="33">
        <f>F42-D42</f>
        <v>0</v>
      </c>
      <c r="F42" s="33">
        <f>D42</f>
        <v>34000</v>
      </c>
      <c r="G42" s="21"/>
      <c r="H42" s="21"/>
      <c r="I42" s="21"/>
      <c r="J42" s="21"/>
      <c r="K42" s="21"/>
      <c r="L42" s="21"/>
      <c r="M42" s="21"/>
      <c r="N42" s="21"/>
      <c r="O42" s="21"/>
    </row>
    <row r="43" spans="1:15" ht="10.5" customHeight="1" x14ac:dyDescent="0.2">
      <c r="A43" s="30" t="s">
        <v>8</v>
      </c>
      <c r="B43" s="9"/>
      <c r="C43" s="9"/>
      <c r="D43" s="187">
        <v>26000</v>
      </c>
      <c r="E43" s="33">
        <f>F43-D43</f>
        <v>0</v>
      </c>
      <c r="F43" s="33">
        <f>D43</f>
        <v>26000</v>
      </c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20.25" customHeight="1" x14ac:dyDescent="0.2">
      <c r="A44" s="314" t="s">
        <v>109</v>
      </c>
      <c r="B44" s="314"/>
      <c r="C44" s="314"/>
      <c r="D44" s="7">
        <v>20000</v>
      </c>
      <c r="E44" s="27">
        <v>20000</v>
      </c>
      <c r="F44" s="27">
        <v>40000</v>
      </c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4.25" customHeight="1" x14ac:dyDescent="0.2">
      <c r="A45" s="30" t="s">
        <v>18</v>
      </c>
      <c r="B45" s="9"/>
      <c r="C45" s="9"/>
      <c r="D45" s="187">
        <v>20000</v>
      </c>
      <c r="E45" s="33">
        <f>F45-D45</f>
        <v>20000</v>
      </c>
      <c r="F45" s="33">
        <v>40000</v>
      </c>
      <c r="G45" s="21"/>
      <c r="H45" s="21"/>
      <c r="I45" s="21"/>
      <c r="J45" s="21"/>
      <c r="K45" s="21"/>
      <c r="L45" s="21"/>
      <c r="M45" s="21"/>
      <c r="N45" s="21"/>
      <c r="O45" s="21"/>
    </row>
    <row r="46" spans="1:15" ht="20.100000000000001" customHeight="1" x14ac:dyDescent="0.2">
      <c r="A46" s="50" t="s">
        <v>185</v>
      </c>
      <c r="B46" s="51"/>
      <c r="C46" s="51"/>
      <c r="D46" s="185">
        <v>100000</v>
      </c>
      <c r="E46" s="27">
        <v>20000</v>
      </c>
      <c r="F46" s="27">
        <v>120000</v>
      </c>
      <c r="G46" s="73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30" t="s">
        <v>12</v>
      </c>
      <c r="B47" s="9"/>
      <c r="C47" s="9"/>
      <c r="D47" s="187">
        <v>100000</v>
      </c>
      <c r="E47" s="33">
        <f>F47-D47</f>
        <v>20000</v>
      </c>
      <c r="F47" s="33">
        <v>120000</v>
      </c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20.100000000000001" customHeight="1" x14ac:dyDescent="0.2">
      <c r="A48" s="314" t="s">
        <v>186</v>
      </c>
      <c r="B48" s="314"/>
      <c r="C48" s="314"/>
      <c r="D48" s="7">
        <v>90000</v>
      </c>
      <c r="E48" s="27">
        <v>25000</v>
      </c>
      <c r="F48" s="27">
        <v>115000</v>
      </c>
      <c r="G48" s="21"/>
      <c r="H48" s="21"/>
      <c r="I48" s="21"/>
      <c r="J48" s="21"/>
      <c r="K48" s="21"/>
      <c r="L48" s="21"/>
      <c r="M48" s="21"/>
      <c r="N48" s="21"/>
      <c r="O48" s="21"/>
    </row>
    <row r="49" spans="1:15" ht="10.5" customHeight="1" x14ac:dyDescent="0.2">
      <c r="A49" s="246" t="s">
        <v>98</v>
      </c>
      <c r="B49" s="11"/>
      <c r="C49" s="11"/>
      <c r="D49" s="247">
        <v>83300</v>
      </c>
      <c r="E49" s="33">
        <v>25000</v>
      </c>
      <c r="F49" s="33">
        <v>108300</v>
      </c>
    </row>
    <row r="50" spans="1:15" ht="11.25" customHeight="1" x14ac:dyDescent="0.2">
      <c r="A50" s="30" t="s">
        <v>100</v>
      </c>
      <c r="B50" s="9"/>
      <c r="C50" s="9"/>
      <c r="D50" s="187">
        <v>6700</v>
      </c>
      <c r="E50" s="33">
        <v>0</v>
      </c>
      <c r="F50" s="33">
        <v>6700</v>
      </c>
      <c r="G50" s="21"/>
      <c r="H50" s="21"/>
      <c r="I50" s="21"/>
      <c r="J50" s="21"/>
      <c r="K50" s="21"/>
      <c r="L50" s="21"/>
      <c r="M50" s="21"/>
      <c r="N50" s="21"/>
      <c r="O50" s="21"/>
    </row>
    <row r="51" spans="1:15" ht="24" customHeight="1" x14ac:dyDescent="0.2">
      <c r="A51" s="314" t="s">
        <v>28</v>
      </c>
      <c r="B51" s="314"/>
      <c r="C51" s="314"/>
      <c r="D51" s="7">
        <f>SUM(D31,D33,D37,D39,D41,D44,D46,D48)</f>
        <v>740000</v>
      </c>
      <c r="E51" s="27">
        <f>F51-D51</f>
        <v>407000</v>
      </c>
      <c r="F51" s="27">
        <f>F31+F33+F37+F39+F41+F44+F46+F48</f>
        <v>1147000</v>
      </c>
      <c r="G51" s="21"/>
      <c r="H51" s="21"/>
      <c r="I51" s="21"/>
      <c r="J51" s="21"/>
      <c r="K51" s="21"/>
      <c r="L51" s="21"/>
      <c r="M51" s="21"/>
      <c r="N51" s="21"/>
      <c r="O51" s="21"/>
    </row>
    <row r="52" spans="1:15" ht="20.100000000000001" customHeight="1" x14ac:dyDescent="0.2">
      <c r="A52" s="356"/>
      <c r="B52" s="356"/>
      <c r="C52" s="356"/>
      <c r="D52" s="356"/>
      <c r="E52" s="27"/>
      <c r="F52" s="27"/>
      <c r="G52" s="21"/>
      <c r="H52" s="21"/>
      <c r="I52" s="21"/>
      <c r="J52" s="21"/>
      <c r="K52" s="21"/>
      <c r="L52" s="21"/>
      <c r="M52" s="21"/>
      <c r="N52" s="21"/>
      <c r="O52" s="21"/>
    </row>
    <row r="53" spans="1:15" ht="11.25" customHeight="1" x14ac:dyDescent="0.2">
      <c r="A53" s="352" t="s">
        <v>110</v>
      </c>
      <c r="B53" s="352"/>
      <c r="C53" s="352"/>
      <c r="D53" s="313" t="s">
        <v>2</v>
      </c>
      <c r="E53" s="308" t="s">
        <v>30</v>
      </c>
      <c r="F53" s="308" t="s">
        <v>31</v>
      </c>
      <c r="G53" s="130"/>
      <c r="H53" s="82"/>
      <c r="I53" s="21"/>
      <c r="J53" s="21"/>
      <c r="K53" s="21"/>
      <c r="L53" s="21"/>
      <c r="M53" s="21"/>
      <c r="N53" s="21"/>
      <c r="O53" s="21"/>
    </row>
    <row r="54" spans="1:15" ht="16.5" customHeight="1" x14ac:dyDescent="0.2">
      <c r="A54" s="352"/>
      <c r="B54" s="352"/>
      <c r="C54" s="352"/>
      <c r="D54" s="313"/>
      <c r="E54" s="308"/>
      <c r="F54" s="308"/>
      <c r="G54" s="130"/>
      <c r="H54" s="82"/>
      <c r="I54" s="21"/>
      <c r="J54" s="21"/>
      <c r="K54" s="21"/>
      <c r="L54" s="21"/>
      <c r="M54" s="21"/>
      <c r="N54" s="21"/>
      <c r="O54" s="21"/>
    </row>
    <row r="55" spans="1:15" ht="21.75" customHeight="1" x14ac:dyDescent="0.2">
      <c r="A55" s="352" t="s">
        <v>187</v>
      </c>
      <c r="B55" s="352"/>
      <c r="C55" s="352"/>
      <c r="D55" s="7">
        <v>60000</v>
      </c>
      <c r="E55" s="27">
        <v>-3000</v>
      </c>
      <c r="F55" s="27">
        <v>57000</v>
      </c>
      <c r="G55" s="73"/>
      <c r="H55" s="82"/>
      <c r="I55" s="21"/>
      <c r="J55" s="21"/>
      <c r="K55" s="21"/>
      <c r="L55" s="21"/>
      <c r="M55" s="21"/>
      <c r="N55" s="21"/>
      <c r="O55" s="21"/>
    </row>
    <row r="56" spans="1:15" ht="10.5" customHeight="1" x14ac:dyDescent="0.2">
      <c r="A56" s="246" t="s">
        <v>98</v>
      </c>
      <c r="B56" s="11"/>
      <c r="C56" s="11"/>
      <c r="D56" s="247">
        <v>60000</v>
      </c>
      <c r="E56" s="33">
        <f>F56-D56</f>
        <v>-3000</v>
      </c>
      <c r="F56" s="33">
        <v>57000</v>
      </c>
    </row>
    <row r="57" spans="1:15" ht="21" customHeight="1" x14ac:dyDescent="0.2">
      <c r="A57" s="352" t="s">
        <v>28</v>
      </c>
      <c r="B57" s="352"/>
      <c r="C57" s="352"/>
      <c r="D57" s="7">
        <v>60000</v>
      </c>
      <c r="E57" s="27">
        <f>F57-D57</f>
        <v>-3000</v>
      </c>
      <c r="F57" s="27">
        <f>F55</f>
        <v>57000</v>
      </c>
      <c r="G57" s="21"/>
      <c r="H57" s="82"/>
      <c r="I57" s="21"/>
      <c r="J57" s="21"/>
      <c r="K57" s="21"/>
      <c r="L57" s="21"/>
      <c r="M57" s="21"/>
      <c r="N57" s="21"/>
      <c r="O57" s="21"/>
    </row>
    <row r="58" spans="1:15" ht="20.100000000000001" customHeight="1" x14ac:dyDescent="0.2">
      <c r="A58" s="107"/>
      <c r="B58" s="251"/>
      <c r="C58" s="251"/>
      <c r="D58" s="256"/>
      <c r="E58" s="27"/>
      <c r="F58" s="27"/>
      <c r="G58" s="21"/>
      <c r="H58" s="21"/>
      <c r="I58" s="21"/>
      <c r="J58" s="21"/>
      <c r="K58" s="21"/>
      <c r="L58" s="21"/>
      <c r="M58" s="21"/>
      <c r="N58" s="21"/>
      <c r="O58" s="21"/>
    </row>
    <row r="59" spans="1:15" ht="9.75" customHeight="1" x14ac:dyDescent="0.2">
      <c r="A59" s="352" t="s">
        <v>111</v>
      </c>
      <c r="B59" s="352"/>
      <c r="C59" s="352"/>
      <c r="D59" s="313" t="s">
        <v>2</v>
      </c>
      <c r="E59" s="308" t="s">
        <v>30</v>
      </c>
      <c r="F59" s="308" t="s">
        <v>31</v>
      </c>
      <c r="G59" s="130"/>
      <c r="H59" s="21"/>
      <c r="I59" s="21"/>
      <c r="J59" s="21"/>
      <c r="K59" s="21"/>
      <c r="L59" s="21"/>
      <c r="M59" s="21"/>
      <c r="N59" s="21"/>
      <c r="O59" s="21"/>
    </row>
    <row r="60" spans="1:15" ht="17.25" customHeight="1" x14ac:dyDescent="0.2">
      <c r="A60" s="352"/>
      <c r="B60" s="352"/>
      <c r="C60" s="352"/>
      <c r="D60" s="313"/>
      <c r="E60" s="308"/>
      <c r="F60" s="308"/>
      <c r="G60" s="130"/>
      <c r="H60" s="21"/>
      <c r="I60" s="21"/>
      <c r="J60" s="21"/>
      <c r="K60" s="21"/>
      <c r="L60" s="21"/>
      <c r="M60" s="21"/>
      <c r="N60" s="21"/>
      <c r="O60" s="21"/>
    </row>
    <row r="61" spans="1:15" ht="26.25" customHeight="1" x14ac:dyDescent="0.2">
      <c r="A61" s="355" t="s">
        <v>112</v>
      </c>
      <c r="B61" s="355"/>
      <c r="C61" s="355"/>
      <c r="D61" s="7">
        <v>260000</v>
      </c>
      <c r="E61" s="27">
        <f>F61-D61</f>
        <v>0</v>
      </c>
      <c r="F61" s="27">
        <f>D61</f>
        <v>260000</v>
      </c>
      <c r="G61" s="73"/>
      <c r="H61" s="21"/>
      <c r="I61" s="21"/>
      <c r="J61" s="21"/>
      <c r="K61" s="21"/>
      <c r="L61" s="21"/>
      <c r="M61" s="21"/>
      <c r="N61" s="21"/>
      <c r="O61" s="21"/>
    </row>
    <row r="62" spans="1:15" ht="11.25" customHeight="1" x14ac:dyDescent="0.2">
      <c r="A62" s="30" t="s">
        <v>113</v>
      </c>
      <c r="B62" s="9"/>
      <c r="C62" s="9"/>
      <c r="D62" s="187">
        <v>14000</v>
      </c>
      <c r="E62" s="33">
        <v>73848</v>
      </c>
      <c r="F62" s="33">
        <v>87848</v>
      </c>
      <c r="G62" s="21"/>
      <c r="H62" s="21"/>
      <c r="I62" s="21"/>
      <c r="J62" s="21"/>
      <c r="K62" s="21"/>
      <c r="L62" s="21"/>
      <c r="M62" s="21"/>
      <c r="N62" s="21"/>
      <c r="O62" s="21"/>
    </row>
    <row r="63" spans="1:15" ht="12" customHeight="1" x14ac:dyDescent="0.2">
      <c r="A63" s="30" t="s">
        <v>114</v>
      </c>
      <c r="B63" s="9"/>
      <c r="C63" s="9"/>
      <c r="D63" s="187">
        <v>246000</v>
      </c>
      <c r="E63" s="33">
        <v>-73848</v>
      </c>
      <c r="F63" s="33">
        <v>172152</v>
      </c>
      <c r="G63" s="21"/>
      <c r="H63" s="21"/>
      <c r="I63" s="21"/>
      <c r="J63" s="21"/>
      <c r="K63" s="21"/>
      <c r="L63" s="21"/>
      <c r="M63" s="21"/>
      <c r="N63" s="21"/>
      <c r="O63" s="21"/>
    </row>
    <row r="64" spans="1:15" ht="19.5" customHeight="1" x14ac:dyDescent="0.2">
      <c r="A64" s="314" t="s">
        <v>115</v>
      </c>
      <c r="B64" s="314"/>
      <c r="C64" s="314"/>
      <c r="D64" s="7">
        <v>400000</v>
      </c>
      <c r="E64" s="27">
        <v>-200000</v>
      </c>
      <c r="F64" s="27">
        <v>200000</v>
      </c>
      <c r="G64" s="21"/>
      <c r="H64" s="21"/>
      <c r="I64" s="21"/>
      <c r="J64" s="21"/>
      <c r="K64" s="21"/>
      <c r="L64" s="21"/>
      <c r="M64" s="21"/>
      <c r="N64" s="21"/>
      <c r="O64" s="21"/>
    </row>
    <row r="65" spans="1:7" x14ac:dyDescent="0.2">
      <c r="A65" s="30" t="s">
        <v>8</v>
      </c>
      <c r="B65" s="9"/>
      <c r="C65" s="9"/>
      <c r="D65" s="187">
        <v>400000</v>
      </c>
      <c r="E65" s="33">
        <v>-200000</v>
      </c>
      <c r="F65" s="33">
        <v>200000</v>
      </c>
    </row>
    <row r="66" spans="1:7" ht="18.75" customHeight="1" x14ac:dyDescent="0.2">
      <c r="A66" s="314" t="s">
        <v>116</v>
      </c>
      <c r="B66" s="314"/>
      <c r="C66" s="314"/>
      <c r="D66" s="7">
        <v>60000</v>
      </c>
      <c r="E66" s="27">
        <v>30000</v>
      </c>
      <c r="F66" s="27">
        <v>90000</v>
      </c>
      <c r="G66" s="73"/>
    </row>
    <row r="67" spans="1:7" ht="10.5" customHeight="1" x14ac:dyDescent="0.2">
      <c r="A67" s="30" t="s">
        <v>114</v>
      </c>
      <c r="B67" s="9"/>
      <c r="C67" s="9"/>
      <c r="D67" s="187">
        <v>60000</v>
      </c>
      <c r="E67" s="33">
        <f>F67-D67</f>
        <v>30000</v>
      </c>
      <c r="F67" s="33">
        <v>90000</v>
      </c>
    </row>
    <row r="68" spans="1:7" ht="21" customHeight="1" x14ac:dyDescent="0.2">
      <c r="A68" s="314" t="s">
        <v>28</v>
      </c>
      <c r="B68" s="314"/>
      <c r="C68" s="314"/>
      <c r="D68" s="7">
        <f>SUM(D61,D64,D66)</f>
        <v>720000</v>
      </c>
      <c r="E68" s="27">
        <f>F68-D68</f>
        <v>-170000</v>
      </c>
      <c r="F68" s="27">
        <f>F61+F64+F66</f>
        <v>550000</v>
      </c>
    </row>
    <row r="69" spans="1:7" ht="15" customHeight="1" x14ac:dyDescent="0.2">
      <c r="B69" s="131"/>
      <c r="C69" s="131"/>
      <c r="D69" s="131"/>
      <c r="E69" s="133"/>
      <c r="F69" s="133"/>
      <c r="G69" s="168"/>
    </row>
    <row r="70" spans="1:7" ht="21" customHeight="1" x14ac:dyDescent="0.2">
      <c r="A70" s="352" t="s">
        <v>117</v>
      </c>
      <c r="B70" s="352"/>
      <c r="C70" s="352"/>
      <c r="D70" s="313" t="s">
        <v>2</v>
      </c>
      <c r="E70" s="308" t="s">
        <v>30</v>
      </c>
      <c r="F70" s="308" t="s">
        <v>31</v>
      </c>
      <c r="G70" s="168"/>
    </row>
    <row r="71" spans="1:7" ht="11.25" customHeight="1" x14ac:dyDescent="0.2">
      <c r="A71" s="352"/>
      <c r="B71" s="352"/>
      <c r="C71" s="352"/>
      <c r="D71" s="313"/>
      <c r="E71" s="308"/>
      <c r="F71" s="308"/>
      <c r="G71" s="168"/>
    </row>
    <row r="72" spans="1:7" ht="21" customHeight="1" x14ac:dyDescent="0.2">
      <c r="A72" s="352" t="s">
        <v>118</v>
      </c>
      <c r="B72" s="352"/>
      <c r="C72" s="352"/>
      <c r="D72" s="257">
        <v>10000</v>
      </c>
      <c r="E72" s="27">
        <v>45000</v>
      </c>
      <c r="F72" s="27">
        <v>55000</v>
      </c>
    </row>
    <row r="73" spans="1:7" ht="12" customHeight="1" x14ac:dyDescent="0.2">
      <c r="A73" s="54" t="s">
        <v>25</v>
      </c>
      <c r="B73" s="55"/>
      <c r="C73" s="55"/>
      <c r="D73" s="258">
        <v>10000</v>
      </c>
      <c r="E73" s="33">
        <v>45000</v>
      </c>
      <c r="F73" s="33">
        <v>55000</v>
      </c>
    </row>
    <row r="74" spans="1:7" ht="10.5" customHeight="1" x14ac:dyDescent="0.2">
      <c r="A74" s="161" t="s">
        <v>119</v>
      </c>
      <c r="B74" s="162"/>
      <c r="C74" s="162"/>
      <c r="D74" s="353">
        <v>20000</v>
      </c>
      <c r="E74" s="354">
        <f>F74-D74</f>
        <v>0</v>
      </c>
      <c r="F74" s="354">
        <f>D74</f>
        <v>20000</v>
      </c>
    </row>
    <row r="75" spans="1:7" ht="12" customHeight="1" x14ac:dyDescent="0.2">
      <c r="A75" s="259" t="s">
        <v>120</v>
      </c>
      <c r="B75" s="260"/>
      <c r="C75" s="260"/>
      <c r="D75" s="353"/>
      <c r="E75" s="354"/>
      <c r="F75" s="354"/>
    </row>
    <row r="76" spans="1:7" ht="12" customHeight="1" x14ac:dyDescent="0.2">
      <c r="A76" s="261" t="s">
        <v>18</v>
      </c>
      <c r="B76" s="82"/>
      <c r="C76" s="82"/>
      <c r="D76" s="262">
        <v>20000</v>
      </c>
      <c r="E76" s="33">
        <f>F76-D76</f>
        <v>0</v>
      </c>
      <c r="F76" s="33">
        <f>D76</f>
        <v>20000</v>
      </c>
    </row>
    <row r="77" spans="1:7" ht="9.75" customHeight="1" x14ac:dyDescent="0.2">
      <c r="A77" s="161" t="s">
        <v>121</v>
      </c>
      <c r="B77" s="162"/>
      <c r="C77" s="162"/>
      <c r="D77" s="353">
        <v>25000</v>
      </c>
      <c r="E77" s="354">
        <f>F77-D77</f>
        <v>0</v>
      </c>
      <c r="F77" s="354">
        <f>D77</f>
        <v>25000</v>
      </c>
    </row>
    <row r="78" spans="1:7" ht="12.75" customHeight="1" x14ac:dyDescent="0.2">
      <c r="A78" s="259" t="s">
        <v>122</v>
      </c>
      <c r="B78" s="260"/>
      <c r="C78" s="260"/>
      <c r="D78" s="353"/>
      <c r="E78" s="354"/>
      <c r="F78" s="354"/>
    </row>
    <row r="79" spans="1:7" ht="12" customHeight="1" x14ac:dyDescent="0.2">
      <c r="A79" s="261" t="s">
        <v>8</v>
      </c>
      <c r="B79" s="82"/>
      <c r="C79" s="82"/>
      <c r="D79" s="262">
        <v>25000</v>
      </c>
      <c r="E79" s="33">
        <f>F79-D79</f>
        <v>0</v>
      </c>
      <c r="F79" s="33">
        <f>D79</f>
        <v>25000</v>
      </c>
    </row>
    <row r="80" spans="1:7" ht="11.25" customHeight="1" x14ac:dyDescent="0.2">
      <c r="A80" s="346" t="s">
        <v>123</v>
      </c>
      <c r="B80" s="346"/>
      <c r="C80" s="346"/>
      <c r="D80" s="353">
        <v>15000</v>
      </c>
      <c r="E80" s="354">
        <v>4000</v>
      </c>
      <c r="F80" s="354">
        <v>19000</v>
      </c>
    </row>
    <row r="81" spans="1:9" ht="9.75" customHeight="1" x14ac:dyDescent="0.2">
      <c r="A81" s="104" t="s">
        <v>124</v>
      </c>
      <c r="B81" s="57"/>
      <c r="C81" s="57"/>
      <c r="D81" s="353"/>
      <c r="E81" s="354"/>
      <c r="F81" s="354"/>
    </row>
    <row r="82" spans="1:9" x14ac:dyDescent="0.2">
      <c r="A82" s="246" t="s">
        <v>8</v>
      </c>
      <c r="B82" s="11"/>
      <c r="C82" s="11"/>
      <c r="D82" s="194">
        <v>15000</v>
      </c>
      <c r="E82" s="33">
        <f>F82-D82</f>
        <v>4000</v>
      </c>
      <c r="F82" s="33">
        <v>19000</v>
      </c>
    </row>
    <row r="83" spans="1:9" ht="21" customHeight="1" x14ac:dyDescent="0.2">
      <c r="A83" s="104" t="s">
        <v>125</v>
      </c>
      <c r="B83" s="57"/>
      <c r="C83" s="57"/>
      <c r="D83" s="185">
        <v>40000</v>
      </c>
      <c r="E83" s="27">
        <v>-28000</v>
      </c>
      <c r="F83" s="27">
        <v>12000</v>
      </c>
      <c r="I83" s="18" t="s">
        <v>126</v>
      </c>
    </row>
    <row r="84" spans="1:9" ht="10.5" customHeight="1" x14ac:dyDescent="0.2">
      <c r="A84" s="246" t="s">
        <v>18</v>
      </c>
      <c r="B84" s="11"/>
      <c r="C84" s="11"/>
      <c r="D84" s="194">
        <v>40000</v>
      </c>
      <c r="E84" s="33">
        <v>-28000</v>
      </c>
      <c r="F84" s="33">
        <v>12000</v>
      </c>
    </row>
    <row r="85" spans="1:9" ht="20.25" customHeight="1" x14ac:dyDescent="0.2">
      <c r="A85" s="314" t="s">
        <v>28</v>
      </c>
      <c r="B85" s="314"/>
      <c r="C85" s="314"/>
      <c r="D85" s="7">
        <f>SUM(D72,D74,D77,D80,D83)</f>
        <v>110000</v>
      </c>
      <c r="E85" s="27">
        <f>F85-D85</f>
        <v>21000</v>
      </c>
      <c r="F85" s="27">
        <f>F72+F74+F77+F80+F83</f>
        <v>131000</v>
      </c>
    </row>
    <row r="86" spans="1:9" ht="16.5" customHeight="1" x14ac:dyDescent="0.2">
      <c r="A86" s="263"/>
      <c r="B86" s="264"/>
      <c r="C86" s="263"/>
      <c r="D86" s="265"/>
      <c r="E86" s="27"/>
      <c r="F86" s="27"/>
    </row>
    <row r="87" spans="1:9" ht="15.75" customHeight="1" x14ac:dyDescent="0.2">
      <c r="A87" s="347" t="s">
        <v>127</v>
      </c>
      <c r="B87" s="347"/>
      <c r="C87" s="347"/>
      <c r="D87" s="348" t="s">
        <v>2</v>
      </c>
      <c r="E87" s="308" t="s">
        <v>30</v>
      </c>
      <c r="F87" s="308" t="s">
        <v>31</v>
      </c>
    </row>
    <row r="88" spans="1:9" ht="15.75" customHeight="1" x14ac:dyDescent="0.2">
      <c r="A88" s="347"/>
      <c r="B88" s="347"/>
      <c r="C88" s="347"/>
      <c r="D88" s="348"/>
      <c r="E88" s="308"/>
      <c r="F88" s="308"/>
    </row>
    <row r="89" spans="1:9" ht="18.75" customHeight="1" x14ac:dyDescent="0.2">
      <c r="A89" s="126" t="s">
        <v>128</v>
      </c>
      <c r="B89" s="116"/>
      <c r="C89" s="136"/>
      <c r="D89" s="7">
        <v>50000</v>
      </c>
      <c r="E89" s="27">
        <f>F89-D89</f>
        <v>0</v>
      </c>
      <c r="F89" s="27">
        <f>D89</f>
        <v>50000</v>
      </c>
      <c r="G89" s="73"/>
    </row>
    <row r="90" spans="1:9" ht="12" customHeight="1" x14ac:dyDescent="0.2">
      <c r="A90" s="101" t="s">
        <v>53</v>
      </c>
      <c r="B90" s="137"/>
      <c r="C90" s="137"/>
      <c r="D90" s="31">
        <v>50000</v>
      </c>
      <c r="E90" s="33">
        <f>F90-D90</f>
        <v>0</v>
      </c>
      <c r="F90" s="33">
        <f>D90</f>
        <v>50000</v>
      </c>
    </row>
    <row r="91" spans="1:9" ht="21" customHeight="1" x14ac:dyDescent="0.2">
      <c r="A91" s="104" t="s">
        <v>28</v>
      </c>
      <c r="B91" s="91"/>
      <c r="C91" s="91"/>
      <c r="D91" s="7">
        <f>SUM(D89)</f>
        <v>50000</v>
      </c>
      <c r="E91" s="27">
        <f>F91-D91</f>
        <v>0</v>
      </c>
      <c r="F91" s="27">
        <f>F89</f>
        <v>50000</v>
      </c>
    </row>
    <row r="92" spans="1:9" ht="12" customHeight="1" thickBot="1" x14ac:dyDescent="0.25">
      <c r="A92" s="83"/>
      <c r="B92" s="83"/>
      <c r="C92" s="83"/>
      <c r="D92" s="229"/>
      <c r="E92" s="3"/>
      <c r="F92" s="3"/>
    </row>
    <row r="93" spans="1:9" ht="20.100000000000001" customHeight="1" thickBot="1" x14ac:dyDescent="0.3">
      <c r="A93" s="349" t="s">
        <v>91</v>
      </c>
      <c r="B93" s="350"/>
      <c r="C93" s="350"/>
      <c r="D93" s="350"/>
      <c r="E93" s="350"/>
      <c r="F93" s="351"/>
    </row>
    <row r="94" spans="1:9" ht="20.100000000000001" customHeight="1" x14ac:dyDescent="0.2">
      <c r="A94" s="336" t="s">
        <v>55</v>
      </c>
      <c r="B94" s="337"/>
      <c r="C94" s="337"/>
      <c r="D94" s="338" t="s">
        <v>2</v>
      </c>
      <c r="E94" s="340" t="s">
        <v>30</v>
      </c>
      <c r="F94" s="340" t="s">
        <v>31</v>
      </c>
      <c r="G94" s="168"/>
    </row>
    <row r="95" spans="1:9" ht="3.75" customHeight="1" thickBot="1" x14ac:dyDescent="0.25">
      <c r="A95" s="266"/>
      <c r="B95" s="83"/>
      <c r="C95" s="83"/>
      <c r="D95" s="339"/>
      <c r="E95" s="341"/>
      <c r="F95" s="341"/>
      <c r="G95" s="168"/>
    </row>
    <row r="96" spans="1:9" ht="22.5" customHeight="1" x14ac:dyDescent="0.2">
      <c r="A96" s="329" t="s">
        <v>92</v>
      </c>
      <c r="B96" s="330"/>
      <c r="C96" s="330"/>
      <c r="D96" s="267">
        <f>D14</f>
        <v>10000</v>
      </c>
      <c r="E96" s="268">
        <f>E14</f>
        <v>7500</v>
      </c>
      <c r="F96" s="269">
        <f>F14</f>
        <v>17500</v>
      </c>
    </row>
    <row r="97" spans="1:7" ht="21" customHeight="1" x14ac:dyDescent="0.2">
      <c r="A97" s="343" t="s">
        <v>95</v>
      </c>
      <c r="B97" s="344"/>
      <c r="C97" s="344"/>
      <c r="D97" s="270">
        <f>D27</f>
        <v>1273300</v>
      </c>
      <c r="E97" s="16">
        <v>11000</v>
      </c>
      <c r="F97" s="17">
        <f>F27</f>
        <v>1284300</v>
      </c>
    </row>
    <row r="98" spans="1:7" ht="25.5" customHeight="1" x14ac:dyDescent="0.2">
      <c r="A98" s="343" t="s">
        <v>129</v>
      </c>
      <c r="B98" s="344"/>
      <c r="C98" s="344"/>
      <c r="D98" s="270">
        <f>D51</f>
        <v>740000</v>
      </c>
      <c r="E98" s="271">
        <f>E51</f>
        <v>407000</v>
      </c>
      <c r="F98" s="272">
        <f>F51</f>
        <v>1147000</v>
      </c>
    </row>
    <row r="99" spans="1:7" ht="18" customHeight="1" x14ac:dyDescent="0.2">
      <c r="A99" s="342" t="s">
        <v>110</v>
      </c>
      <c r="B99" s="317"/>
      <c r="C99" s="317"/>
      <c r="D99" s="270">
        <f>D57</f>
        <v>60000</v>
      </c>
      <c r="E99" s="271">
        <f>E57</f>
        <v>-3000</v>
      </c>
      <c r="F99" s="272">
        <f>F57</f>
        <v>57000</v>
      </c>
    </row>
    <row r="100" spans="1:7" ht="18.75" customHeight="1" x14ac:dyDescent="0.2">
      <c r="A100" s="342" t="s">
        <v>111</v>
      </c>
      <c r="B100" s="317"/>
      <c r="C100" s="317"/>
      <c r="D100" s="270">
        <f>D68</f>
        <v>720000</v>
      </c>
      <c r="E100" s="271">
        <f>E68</f>
        <v>-170000</v>
      </c>
      <c r="F100" s="272">
        <f>F68</f>
        <v>550000</v>
      </c>
    </row>
    <row r="101" spans="1:7" ht="21" customHeight="1" x14ac:dyDescent="0.2">
      <c r="A101" s="342" t="s">
        <v>117</v>
      </c>
      <c r="B101" s="317"/>
      <c r="C101" s="317"/>
      <c r="D101" s="270">
        <f>D85</f>
        <v>110000</v>
      </c>
      <c r="E101" s="271">
        <f>E85</f>
        <v>21000</v>
      </c>
      <c r="F101" s="272">
        <f>F85</f>
        <v>131000</v>
      </c>
    </row>
    <row r="102" spans="1:7" ht="21" customHeight="1" thickBot="1" x14ac:dyDescent="0.25">
      <c r="A102" s="273" t="s">
        <v>127</v>
      </c>
      <c r="B102" s="274"/>
      <c r="C102" s="275"/>
      <c r="D102" s="276">
        <f>D91</f>
        <v>50000</v>
      </c>
      <c r="E102" s="277">
        <f>E91</f>
        <v>0</v>
      </c>
      <c r="F102" s="278">
        <f>F91</f>
        <v>50000</v>
      </c>
    </row>
    <row r="103" spans="1:7" ht="20.25" customHeight="1" thickBot="1" x14ac:dyDescent="0.25">
      <c r="A103" s="334" t="s">
        <v>28</v>
      </c>
      <c r="B103" s="335"/>
      <c r="C103" s="335"/>
      <c r="D103" s="279">
        <f>SUM(D96:D102)</f>
        <v>2963300</v>
      </c>
      <c r="E103" s="280">
        <f>SUM(E96:E102)</f>
        <v>273500</v>
      </c>
      <c r="F103" s="281">
        <f>SUM(F96:F102)</f>
        <v>3236800</v>
      </c>
      <c r="G103" s="168"/>
    </row>
    <row r="104" spans="1:7" ht="15" customHeight="1" x14ac:dyDescent="0.2">
      <c r="E104" s="18"/>
      <c r="F104" s="282"/>
      <c r="G104" s="168"/>
    </row>
    <row r="105" spans="1:7" ht="14.25" customHeight="1" x14ac:dyDescent="0.2">
      <c r="D105" s="91"/>
      <c r="E105" s="91"/>
      <c r="F105" s="283"/>
      <c r="G105" s="168"/>
    </row>
    <row r="106" spans="1:7" ht="14.25" customHeight="1" x14ac:dyDescent="0.2">
      <c r="A106" s="346" t="s">
        <v>57</v>
      </c>
      <c r="B106" s="346"/>
      <c r="C106" s="346"/>
      <c r="D106" s="313" t="s">
        <v>2</v>
      </c>
      <c r="E106" s="308" t="s">
        <v>30</v>
      </c>
      <c r="F106" s="345" t="s">
        <v>31</v>
      </c>
      <c r="G106" s="168"/>
    </row>
    <row r="107" spans="1:7" ht="12" customHeight="1" x14ac:dyDescent="0.2">
      <c r="A107" s="104"/>
      <c r="B107" s="57"/>
      <c r="C107" s="57"/>
      <c r="D107" s="313"/>
      <c r="E107" s="308"/>
      <c r="F107" s="345"/>
      <c r="G107" s="168"/>
    </row>
    <row r="108" spans="1:7" ht="12" customHeight="1" x14ac:dyDescent="0.2">
      <c r="A108" s="284" t="s">
        <v>58</v>
      </c>
      <c r="B108" s="285"/>
      <c r="C108" s="285"/>
      <c r="D108" s="286">
        <v>434785.62</v>
      </c>
      <c r="E108" s="286">
        <f>F108-D108</f>
        <v>136503.38</v>
      </c>
      <c r="F108" s="287">
        <v>571289</v>
      </c>
      <c r="G108" s="168"/>
    </row>
    <row r="109" spans="1:7" ht="12" customHeight="1" x14ac:dyDescent="0.2">
      <c r="A109" s="317" t="s">
        <v>88</v>
      </c>
      <c r="B109" s="317"/>
      <c r="C109" s="317"/>
      <c r="D109" s="286">
        <v>764249</v>
      </c>
      <c r="E109" s="286">
        <f t="shared" ref="E109:E113" si="0">F109-D109</f>
        <v>268384</v>
      </c>
      <c r="F109" s="287">
        <v>1032633</v>
      </c>
      <c r="G109" s="168"/>
    </row>
    <row r="110" spans="1:7" ht="12" customHeight="1" x14ac:dyDescent="0.2">
      <c r="A110" s="317" t="s">
        <v>89</v>
      </c>
      <c r="B110" s="317"/>
      <c r="C110" s="317"/>
      <c r="D110" s="288">
        <v>69703.38</v>
      </c>
      <c r="E110" s="286">
        <f t="shared" si="0"/>
        <v>143844.62</v>
      </c>
      <c r="F110" s="289">
        <v>213548</v>
      </c>
      <c r="G110" s="168"/>
    </row>
    <row r="111" spans="1:7" ht="12" customHeight="1" x14ac:dyDescent="0.2">
      <c r="A111" s="317" t="s">
        <v>59</v>
      </c>
      <c r="B111" s="317"/>
      <c r="C111" s="317"/>
      <c r="D111" s="288">
        <v>1351942</v>
      </c>
      <c r="E111" s="286">
        <f t="shared" si="0"/>
        <v>-31112</v>
      </c>
      <c r="F111" s="289">
        <v>1320830</v>
      </c>
      <c r="G111" s="168"/>
    </row>
    <row r="112" spans="1:7" x14ac:dyDescent="0.2">
      <c r="A112" s="317" t="s">
        <v>130</v>
      </c>
      <c r="B112" s="317"/>
      <c r="C112" s="317"/>
      <c r="D112" s="288">
        <v>288120</v>
      </c>
      <c r="E112" s="286">
        <f t="shared" si="0"/>
        <v>-275120</v>
      </c>
      <c r="F112" s="289">
        <v>13000</v>
      </c>
      <c r="G112" s="168"/>
    </row>
    <row r="113" spans="1:11" ht="12" customHeight="1" x14ac:dyDescent="0.2">
      <c r="A113" s="317" t="s">
        <v>61</v>
      </c>
      <c r="B113" s="317"/>
      <c r="C113" s="317"/>
      <c r="D113" s="288">
        <v>54500</v>
      </c>
      <c r="E113" s="286">
        <f t="shared" si="0"/>
        <v>31000</v>
      </c>
      <c r="F113" s="289">
        <v>85500</v>
      </c>
      <c r="G113" s="168"/>
    </row>
    <row r="114" spans="1:11" ht="20.25" customHeight="1" x14ac:dyDescent="0.2">
      <c r="A114" s="314" t="s">
        <v>28</v>
      </c>
      <c r="B114" s="314"/>
      <c r="C114" s="314"/>
      <c r="D114" s="7">
        <f>SUM(D108:D113)</f>
        <v>2963300</v>
      </c>
      <c r="E114" s="290">
        <f>SUM(E108:E113)</f>
        <v>273500</v>
      </c>
      <c r="F114" s="8">
        <f>SUM(F108:F113)</f>
        <v>3236800</v>
      </c>
      <c r="G114" s="168"/>
    </row>
    <row r="115" spans="1:11" x14ac:dyDescent="0.2">
      <c r="E115" s="12"/>
    </row>
    <row r="117" spans="1:11" x14ac:dyDescent="0.2">
      <c r="A117" s="18" t="s">
        <v>67</v>
      </c>
    </row>
    <row r="119" spans="1:11" ht="39.75" customHeight="1" x14ac:dyDescent="0.2">
      <c r="A119" s="316" t="s">
        <v>160</v>
      </c>
      <c r="B119" s="316"/>
      <c r="C119" s="316"/>
      <c r="D119" s="316"/>
      <c r="E119" s="316"/>
      <c r="F119" s="316"/>
      <c r="H119" s="21"/>
      <c r="I119" s="21"/>
      <c r="J119" s="21"/>
      <c r="K119" s="21"/>
    </row>
    <row r="122" spans="1:11" x14ac:dyDescent="0.2">
      <c r="D122" s="18" t="s">
        <v>68</v>
      </c>
    </row>
    <row r="124" spans="1:11" x14ac:dyDescent="0.2">
      <c r="D124" s="18" t="s">
        <v>229</v>
      </c>
    </row>
  </sheetData>
  <mergeCells count="84">
    <mergeCell ref="A5:D5"/>
    <mergeCell ref="A10:C11"/>
    <mergeCell ref="D10:D11"/>
    <mergeCell ref="E10:E11"/>
    <mergeCell ref="F10:F11"/>
    <mergeCell ref="A12:C12"/>
    <mergeCell ref="A14:C14"/>
    <mergeCell ref="A15:D15"/>
    <mergeCell ref="A16:C17"/>
    <mergeCell ref="D16:D17"/>
    <mergeCell ref="E16:E17"/>
    <mergeCell ref="F16:F17"/>
    <mergeCell ref="A18:C18"/>
    <mergeCell ref="A27:C27"/>
    <mergeCell ref="A28:D28"/>
    <mergeCell ref="A29:C30"/>
    <mergeCell ref="D29:D30"/>
    <mergeCell ref="E29:E30"/>
    <mergeCell ref="F29:F30"/>
    <mergeCell ref="A51:C51"/>
    <mergeCell ref="A52:D52"/>
    <mergeCell ref="A53:C54"/>
    <mergeCell ref="D53:D54"/>
    <mergeCell ref="A31:C31"/>
    <mergeCell ref="A33:C33"/>
    <mergeCell ref="A37:C37"/>
    <mergeCell ref="A41:C41"/>
    <mergeCell ref="A44:C44"/>
    <mergeCell ref="A48:C48"/>
    <mergeCell ref="D70:D71"/>
    <mergeCell ref="E53:E54"/>
    <mergeCell ref="F53:F54"/>
    <mergeCell ref="A55:C55"/>
    <mergeCell ref="A57:C57"/>
    <mergeCell ref="A59:C60"/>
    <mergeCell ref="D59:D60"/>
    <mergeCell ref="E59:E60"/>
    <mergeCell ref="F59:F60"/>
    <mergeCell ref="E70:E71"/>
    <mergeCell ref="F70:F71"/>
    <mergeCell ref="A61:C61"/>
    <mergeCell ref="A64:C64"/>
    <mergeCell ref="A66:C66"/>
    <mergeCell ref="A68:C68"/>
    <mergeCell ref="A70:C71"/>
    <mergeCell ref="A72:C72"/>
    <mergeCell ref="D74:D75"/>
    <mergeCell ref="E74:E75"/>
    <mergeCell ref="F74:F75"/>
    <mergeCell ref="F80:F81"/>
    <mergeCell ref="D77:D78"/>
    <mergeCell ref="E77:E78"/>
    <mergeCell ref="F77:F78"/>
    <mergeCell ref="A80:C80"/>
    <mergeCell ref="D80:D81"/>
    <mergeCell ref="E80:E81"/>
    <mergeCell ref="A85:C85"/>
    <mergeCell ref="A87:C88"/>
    <mergeCell ref="D87:D88"/>
    <mergeCell ref="E87:E88"/>
    <mergeCell ref="A96:C96"/>
    <mergeCell ref="A93:F93"/>
    <mergeCell ref="F87:F88"/>
    <mergeCell ref="A111:C111"/>
    <mergeCell ref="A112:C112"/>
    <mergeCell ref="A113:C113"/>
    <mergeCell ref="A114:C114"/>
    <mergeCell ref="A106:C106"/>
    <mergeCell ref="A119:F119"/>
    <mergeCell ref="A103:C103"/>
    <mergeCell ref="A94:C94"/>
    <mergeCell ref="D94:D95"/>
    <mergeCell ref="E94:E95"/>
    <mergeCell ref="F94:F95"/>
    <mergeCell ref="A101:C101"/>
    <mergeCell ref="A97:C97"/>
    <mergeCell ref="A98:C98"/>
    <mergeCell ref="A99:C99"/>
    <mergeCell ref="A100:C100"/>
    <mergeCell ref="D106:D107"/>
    <mergeCell ref="E106:E107"/>
    <mergeCell ref="F106:F107"/>
    <mergeCell ref="A109:C109"/>
    <mergeCell ref="A110:C110"/>
  </mergeCells>
  <printOptions horizontalCentered="1" verticalCentered="1"/>
  <pageMargins left="0.78740157480314965" right="0.19685039370078741" top="0.19685039370078741" bottom="0.19685039370078741" header="0" footer="0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55"/>
  <sheetViews>
    <sheetView topLeftCell="A26" workbookViewId="0">
      <selection activeCell="I57" sqref="I57"/>
    </sheetView>
  </sheetViews>
  <sheetFormatPr defaultColWidth="8.7109375" defaultRowHeight="12.75" x14ac:dyDescent="0.2"/>
  <cols>
    <col min="1" max="3" width="8.7109375" style="18" customWidth="1"/>
    <col min="4" max="4" width="25.140625" style="18" customWidth="1"/>
    <col min="5" max="5" width="16.5703125" style="18" customWidth="1"/>
    <col min="6" max="6" width="17.42578125" style="5" customWidth="1"/>
    <col min="7" max="7" width="16.140625" style="5" customWidth="1"/>
    <col min="8" max="8" width="8" style="18" customWidth="1"/>
    <col min="9" max="9" width="8.7109375" style="18" customWidth="1"/>
    <col min="10" max="16384" width="8.7109375" style="18"/>
  </cols>
  <sheetData>
    <row r="1" spans="1:19" x14ac:dyDescent="0.2">
      <c r="F1" s="18"/>
      <c r="G1" s="18"/>
    </row>
    <row r="2" spans="1:19" x14ac:dyDescent="0.2">
      <c r="A2" s="18" t="s">
        <v>131</v>
      </c>
      <c r="F2" s="18"/>
      <c r="G2" s="18"/>
    </row>
    <row r="3" spans="1:19" x14ac:dyDescent="0.2">
      <c r="A3" s="18" t="s">
        <v>233</v>
      </c>
      <c r="F3" s="18"/>
      <c r="G3" s="18"/>
    </row>
    <row r="4" spans="1:19" ht="15" customHeight="1" x14ac:dyDescent="0.2">
      <c r="F4" s="18"/>
      <c r="G4" s="18"/>
    </row>
    <row r="5" spans="1:19" ht="13.5" customHeight="1" x14ac:dyDescent="0.2">
      <c r="A5" s="183" t="s">
        <v>157</v>
      </c>
      <c r="B5" s="183"/>
      <c r="C5" s="183"/>
      <c r="D5" s="183"/>
      <c r="E5" s="183"/>
      <c r="F5" s="22"/>
      <c r="G5" s="22"/>
      <c r="H5" s="183"/>
    </row>
    <row r="6" spans="1:19" ht="25.5" customHeight="1" x14ac:dyDescent="0.2">
      <c r="A6" s="311"/>
      <c r="B6" s="311"/>
      <c r="C6" s="311"/>
      <c r="D6" s="311"/>
      <c r="E6" s="311"/>
      <c r="F6" s="22"/>
      <c r="G6" s="22"/>
      <c r="I6" s="61"/>
    </row>
    <row r="7" spans="1:19" ht="15" customHeight="1" x14ac:dyDescent="0.2">
      <c r="A7" s="356"/>
      <c r="B7" s="356"/>
      <c r="C7" s="356"/>
      <c r="D7" s="356"/>
      <c r="E7" s="313" t="s">
        <v>2</v>
      </c>
      <c r="F7" s="308" t="s">
        <v>30</v>
      </c>
      <c r="G7" s="308" t="s">
        <v>31</v>
      </c>
    </row>
    <row r="8" spans="1:19" ht="15.75" customHeight="1" x14ac:dyDescent="0.2">
      <c r="A8" s="356"/>
      <c r="B8" s="356"/>
      <c r="C8" s="356"/>
      <c r="D8" s="356"/>
      <c r="E8" s="313"/>
      <c r="F8" s="308"/>
      <c r="G8" s="308"/>
    </row>
    <row r="9" spans="1:19" ht="24.75" customHeight="1" x14ac:dyDescent="0.2">
      <c r="A9" s="314" t="s">
        <v>132</v>
      </c>
      <c r="B9" s="314"/>
      <c r="C9" s="314"/>
      <c r="D9" s="314"/>
      <c r="E9" s="7">
        <v>130000</v>
      </c>
      <c r="F9" s="27">
        <v>110000</v>
      </c>
      <c r="G9" s="27">
        <v>240000</v>
      </c>
      <c r="H9" s="73"/>
      <c r="I9" s="73"/>
      <c r="J9" s="73"/>
    </row>
    <row r="10" spans="1:19" ht="11.25" customHeight="1" x14ac:dyDescent="0.2">
      <c r="A10" s="30" t="s">
        <v>133</v>
      </c>
      <c r="B10" s="9"/>
      <c r="C10" s="9"/>
      <c r="D10" s="10"/>
      <c r="E10" s="187">
        <v>130000</v>
      </c>
      <c r="F10" s="291">
        <v>110000</v>
      </c>
      <c r="G10" s="291">
        <v>240000</v>
      </c>
    </row>
    <row r="11" spans="1:19" ht="23.25" customHeight="1" x14ac:dyDescent="0.2">
      <c r="A11" s="50" t="s">
        <v>134</v>
      </c>
      <c r="B11" s="51"/>
      <c r="C11" s="51"/>
      <c r="D11" s="56"/>
      <c r="E11" s="7">
        <v>60000</v>
      </c>
      <c r="F11" s="27">
        <v>-45000</v>
      </c>
      <c r="G11" s="27">
        <v>15000</v>
      </c>
      <c r="H11" s="73"/>
      <c r="I11" s="73"/>
      <c r="J11" s="73"/>
      <c r="K11" s="21"/>
      <c r="L11" s="21"/>
      <c r="M11" s="21"/>
      <c r="N11" s="21"/>
      <c r="O11" s="21"/>
      <c r="P11" s="21"/>
      <c r="Q11" s="21"/>
      <c r="R11" s="21"/>
      <c r="S11" s="21"/>
    </row>
    <row r="12" spans="1:19" ht="12.75" customHeight="1" x14ac:dyDescent="0.2">
      <c r="A12" s="30" t="s">
        <v>75</v>
      </c>
      <c r="B12" s="9"/>
      <c r="C12" s="9"/>
      <c r="D12" s="10"/>
      <c r="E12" s="187">
        <v>60000</v>
      </c>
      <c r="F12" s="33">
        <v>-45000</v>
      </c>
      <c r="G12" s="33">
        <v>15000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t="21.75" customHeight="1" x14ac:dyDescent="0.2">
      <c r="A13" s="50" t="s">
        <v>177</v>
      </c>
      <c r="B13" s="51"/>
      <c r="C13" s="51"/>
      <c r="D13" s="56"/>
      <c r="E13" s="7">
        <v>530000</v>
      </c>
      <c r="F13" s="27">
        <f t="shared" ref="F13:F15" si="0">G13-E13</f>
        <v>0</v>
      </c>
      <c r="G13" s="27">
        <f t="shared" ref="G13:G15" si="1">E13</f>
        <v>530000</v>
      </c>
      <c r="H13" s="73"/>
      <c r="I13" s="73"/>
      <c r="J13" s="73"/>
      <c r="K13" s="21"/>
      <c r="L13" s="21"/>
      <c r="M13" s="21"/>
      <c r="N13" s="21"/>
      <c r="O13" s="21"/>
      <c r="P13" s="21"/>
      <c r="Q13" s="21"/>
      <c r="R13" s="21"/>
      <c r="S13" s="21"/>
    </row>
    <row r="14" spans="1:19" ht="10.5" customHeight="1" x14ac:dyDescent="0.2">
      <c r="A14" s="30" t="s">
        <v>75</v>
      </c>
      <c r="B14" s="9"/>
      <c r="C14" s="9"/>
      <c r="D14" s="10"/>
      <c r="E14" s="187">
        <v>410000</v>
      </c>
      <c r="F14" s="33">
        <f t="shared" si="0"/>
        <v>0</v>
      </c>
      <c r="G14" s="33">
        <f t="shared" si="1"/>
        <v>410000</v>
      </c>
      <c r="H14" s="21"/>
      <c r="I14" s="21" t="s">
        <v>135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19" ht="13.5" customHeight="1" x14ac:dyDescent="0.2">
      <c r="A15" s="30" t="s">
        <v>136</v>
      </c>
      <c r="B15" s="9"/>
      <c r="C15" s="9"/>
      <c r="D15" s="10"/>
      <c r="E15" s="187">
        <v>120000</v>
      </c>
      <c r="F15" s="33">
        <f t="shared" si="0"/>
        <v>0</v>
      </c>
      <c r="G15" s="33">
        <f t="shared" si="1"/>
        <v>120000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 ht="19.5" customHeight="1" x14ac:dyDescent="0.2">
      <c r="A16" s="50" t="s">
        <v>178</v>
      </c>
      <c r="B16" s="51"/>
      <c r="C16" s="51"/>
      <c r="D16" s="56"/>
      <c r="E16" s="7">
        <v>50000</v>
      </c>
      <c r="F16" s="27">
        <v>-40000</v>
      </c>
      <c r="G16" s="27">
        <v>10000</v>
      </c>
      <c r="H16" s="73"/>
      <c r="I16" s="73"/>
      <c r="J16" s="73"/>
      <c r="K16" s="21"/>
      <c r="L16" s="21"/>
      <c r="M16" s="21"/>
      <c r="N16" s="21"/>
      <c r="O16" s="21"/>
      <c r="P16" s="21"/>
      <c r="Q16" s="21"/>
      <c r="R16" s="21"/>
      <c r="S16" s="21"/>
    </row>
    <row r="17" spans="1:19" ht="13.5" customHeight="1" x14ac:dyDescent="0.2">
      <c r="A17" s="30" t="s">
        <v>25</v>
      </c>
      <c r="B17" s="9"/>
      <c r="C17" s="9"/>
      <c r="D17" s="10"/>
      <c r="E17" s="187">
        <v>50000</v>
      </c>
      <c r="F17" s="33">
        <v>-40000</v>
      </c>
      <c r="G17" s="33">
        <v>10000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ht="22.5" customHeight="1" x14ac:dyDescent="0.2">
      <c r="A18" s="50" t="s">
        <v>179</v>
      </c>
      <c r="B18" s="51"/>
      <c r="C18" s="51"/>
      <c r="D18" s="56"/>
      <c r="E18" s="185">
        <v>80000</v>
      </c>
      <c r="F18" s="27">
        <v>-53000</v>
      </c>
      <c r="G18" s="27">
        <v>27000</v>
      </c>
      <c r="H18" s="73"/>
      <c r="I18" s="73"/>
      <c r="J18" s="73"/>
      <c r="K18" s="21"/>
      <c r="L18" s="21"/>
      <c r="M18" s="21"/>
      <c r="N18" s="21"/>
      <c r="O18" s="21"/>
      <c r="P18" s="21"/>
      <c r="Q18" s="21"/>
      <c r="R18" s="21"/>
      <c r="S18" s="21"/>
    </row>
    <row r="19" spans="1:19" ht="14.25" customHeight="1" x14ac:dyDescent="0.2">
      <c r="A19" s="30" t="s">
        <v>138</v>
      </c>
      <c r="B19" s="9"/>
      <c r="C19" s="9"/>
      <c r="D19" s="10"/>
      <c r="E19" s="187">
        <v>80000</v>
      </c>
      <c r="F19" s="33">
        <v>-53000</v>
      </c>
      <c r="G19" s="33">
        <v>27000</v>
      </c>
      <c r="H19" s="73"/>
      <c r="I19" s="73"/>
      <c r="J19" s="73"/>
      <c r="K19" s="21"/>
      <c r="L19" s="21"/>
      <c r="M19" s="21"/>
      <c r="N19" s="21"/>
      <c r="O19" s="21"/>
      <c r="P19" s="21"/>
      <c r="Q19" s="21"/>
      <c r="R19" s="21"/>
      <c r="S19" s="21"/>
    </row>
    <row r="20" spans="1:19" ht="23.25" customHeight="1" x14ac:dyDescent="0.2">
      <c r="A20" s="50" t="s">
        <v>180</v>
      </c>
      <c r="B20" s="51"/>
      <c r="C20" s="51"/>
      <c r="D20" s="56"/>
      <c r="E20" s="185">
        <v>20000</v>
      </c>
      <c r="F20" s="27">
        <v>-20000</v>
      </c>
      <c r="G20" s="27">
        <v>0</v>
      </c>
      <c r="H20" s="73"/>
      <c r="I20" s="73"/>
      <c r="J20" s="73"/>
      <c r="K20" s="21"/>
      <c r="L20" s="21"/>
      <c r="M20" s="21"/>
      <c r="N20" s="21"/>
      <c r="O20" s="21"/>
      <c r="P20" s="21"/>
      <c r="Q20" s="21"/>
      <c r="R20" s="21"/>
      <c r="S20" s="21"/>
    </row>
    <row r="21" spans="1:19" ht="10.5" customHeight="1" x14ac:dyDescent="0.2">
      <c r="A21" s="30" t="s">
        <v>139</v>
      </c>
      <c r="B21" s="9"/>
      <c r="C21" s="9"/>
      <c r="D21" s="10"/>
      <c r="E21" s="187">
        <v>20000</v>
      </c>
      <c r="F21" s="33">
        <v>-20000</v>
      </c>
      <c r="G21" s="33">
        <v>0</v>
      </c>
      <c r="H21" s="73"/>
      <c r="I21" s="73"/>
      <c r="J21" s="73"/>
      <c r="K21" s="21"/>
      <c r="L21" s="21"/>
      <c r="M21" s="21"/>
      <c r="N21" s="21"/>
      <c r="O21" s="21"/>
      <c r="P21" s="21"/>
      <c r="Q21" s="21"/>
      <c r="R21" s="21"/>
      <c r="S21" s="21"/>
    </row>
    <row r="22" spans="1:19" ht="23.25" customHeight="1" x14ac:dyDescent="0.2">
      <c r="A22" s="50" t="s">
        <v>181</v>
      </c>
      <c r="B22" s="51"/>
      <c r="C22" s="51"/>
      <c r="D22" s="56"/>
      <c r="E22" s="185">
        <v>730000</v>
      </c>
      <c r="F22" s="27">
        <v>95000</v>
      </c>
      <c r="G22" s="27">
        <v>825000</v>
      </c>
      <c r="H22" s="73"/>
      <c r="I22" s="73"/>
      <c r="J22" s="73"/>
      <c r="K22" s="21"/>
      <c r="L22" s="21"/>
      <c r="M22" s="21"/>
      <c r="N22" s="21"/>
      <c r="O22" s="21"/>
      <c r="P22" s="21"/>
      <c r="Q22" s="21"/>
      <c r="R22" s="21"/>
      <c r="S22" s="21"/>
    </row>
    <row r="23" spans="1:19" ht="12.75" customHeight="1" x14ac:dyDescent="0.2">
      <c r="A23" s="30" t="s">
        <v>140</v>
      </c>
      <c r="B23" s="51"/>
      <c r="C23" s="51"/>
      <c r="D23" s="56"/>
      <c r="E23" s="187">
        <v>200000</v>
      </c>
      <c r="F23" s="33">
        <f>G23-E23</f>
        <v>0</v>
      </c>
      <c r="G23" s="33">
        <f t="shared" ref="G23:G28" si="2">E23</f>
        <v>200000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ht="12" customHeight="1" x14ac:dyDescent="0.2">
      <c r="A24" s="30" t="s">
        <v>38</v>
      </c>
      <c r="B24" s="9"/>
      <c r="C24" s="9"/>
      <c r="D24" s="10"/>
      <c r="E24" s="187">
        <v>200000</v>
      </c>
      <c r="F24" s="33">
        <f>G24-E24</f>
        <v>425000</v>
      </c>
      <c r="G24" s="33">
        <v>625000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ht="12" customHeight="1" x14ac:dyDescent="0.2">
      <c r="A25" s="30" t="s">
        <v>82</v>
      </c>
      <c r="B25" s="9"/>
      <c r="C25" s="9"/>
      <c r="D25" s="10"/>
      <c r="E25" s="187">
        <v>330000</v>
      </c>
      <c r="F25" s="33">
        <v>-330000</v>
      </c>
      <c r="G25" s="33">
        <v>0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ht="21" customHeight="1" x14ac:dyDescent="0.2">
      <c r="A26" s="50" t="s">
        <v>182</v>
      </c>
      <c r="B26" s="51"/>
      <c r="C26" s="51"/>
      <c r="D26" s="56"/>
      <c r="E26" s="185">
        <v>200000</v>
      </c>
      <c r="F26" s="27">
        <f>G26-E26</f>
        <v>0</v>
      </c>
      <c r="G26" s="27">
        <f t="shared" si="2"/>
        <v>200000</v>
      </c>
      <c r="H26" s="73"/>
      <c r="I26" s="73"/>
      <c r="J26" s="73"/>
      <c r="K26" s="21"/>
      <c r="L26" s="21"/>
      <c r="M26" s="21"/>
      <c r="N26" s="21"/>
      <c r="O26" s="21"/>
      <c r="P26" s="21"/>
      <c r="Q26" s="21"/>
      <c r="R26" s="21"/>
      <c r="S26" s="21"/>
    </row>
    <row r="27" spans="1:19" ht="12" customHeight="1" x14ac:dyDescent="0.2">
      <c r="A27" s="30" t="s">
        <v>38</v>
      </c>
      <c r="B27" s="9"/>
      <c r="C27" s="9"/>
      <c r="D27" s="10"/>
      <c r="E27" s="187">
        <v>0</v>
      </c>
      <c r="F27" s="33">
        <v>154000</v>
      </c>
      <c r="G27" s="33">
        <v>154000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ht="12" customHeight="1" x14ac:dyDescent="0.2">
      <c r="A28" s="30" t="s">
        <v>140</v>
      </c>
      <c r="B28" s="9"/>
      <c r="C28" s="9"/>
      <c r="D28" s="10"/>
      <c r="E28" s="187">
        <v>46000</v>
      </c>
      <c r="F28" s="33">
        <f>G28-E28</f>
        <v>0</v>
      </c>
      <c r="G28" s="33">
        <f t="shared" si="2"/>
        <v>46000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ht="12" customHeight="1" x14ac:dyDescent="0.2">
      <c r="A29" s="30" t="s">
        <v>138</v>
      </c>
      <c r="B29" s="9"/>
      <c r="C29" s="9"/>
      <c r="D29" s="10"/>
      <c r="E29" s="187">
        <v>154000</v>
      </c>
      <c r="F29" s="33">
        <v>-154000</v>
      </c>
      <c r="G29" s="33">
        <v>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ht="24" customHeight="1" x14ac:dyDescent="0.2">
      <c r="A30" s="50" t="s">
        <v>183</v>
      </c>
      <c r="B30" s="51"/>
      <c r="C30" s="51"/>
      <c r="D30" s="56"/>
      <c r="E30" s="185">
        <v>330000</v>
      </c>
      <c r="F30" s="27">
        <v>-315000</v>
      </c>
      <c r="G30" s="27">
        <v>15000</v>
      </c>
      <c r="H30" s="73"/>
      <c r="I30" s="73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ht="12" customHeight="1" x14ac:dyDescent="0.2">
      <c r="A31" s="30" t="s">
        <v>38</v>
      </c>
      <c r="B31" s="9"/>
      <c r="C31" s="9"/>
      <c r="D31" s="10"/>
      <c r="E31" s="187">
        <v>330000</v>
      </c>
      <c r="F31" s="33">
        <f>G31-E31</f>
        <v>-315000</v>
      </c>
      <c r="G31" s="33">
        <v>15000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ht="26.25" customHeight="1" x14ac:dyDescent="0.2">
      <c r="A32" s="50" t="s">
        <v>184</v>
      </c>
      <c r="B32" s="51"/>
      <c r="C32" s="51"/>
      <c r="D32" s="56"/>
      <c r="E32" s="185">
        <v>0</v>
      </c>
      <c r="F32" s="27">
        <v>110000</v>
      </c>
      <c r="G32" s="27">
        <v>110000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ht="12" customHeight="1" x14ac:dyDescent="0.2">
      <c r="A33" s="30" t="s">
        <v>38</v>
      </c>
      <c r="B33" s="9"/>
      <c r="C33" s="9"/>
      <c r="D33" s="10"/>
      <c r="E33" s="187">
        <v>0</v>
      </c>
      <c r="F33" s="33">
        <v>110000</v>
      </c>
      <c r="G33" s="33">
        <v>110000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ht="21" customHeight="1" x14ac:dyDescent="0.2">
      <c r="A34" s="314" t="s">
        <v>28</v>
      </c>
      <c r="B34" s="314"/>
      <c r="C34" s="314"/>
      <c r="D34" s="314"/>
      <c r="E34" s="7">
        <f>SUM(E9,E11,E13,E16,E18,E20,E22,E26,E30,E35)</f>
        <v>2130000</v>
      </c>
      <c r="F34" s="27">
        <f>G34-E34</f>
        <v>-158000</v>
      </c>
      <c r="G34" s="27">
        <f>G9+G11+G13+G16+G18+G20+G22+G26+G30+G32</f>
        <v>1972000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ht="18.75" customHeight="1" x14ac:dyDescent="0.2">
      <c r="A35" s="360"/>
      <c r="B35" s="361"/>
      <c r="C35" s="361"/>
      <c r="D35" s="361"/>
      <c r="E35" s="362"/>
      <c r="F35" s="228"/>
      <c r="G35" s="228"/>
    </row>
    <row r="36" spans="1:19" ht="15.75" customHeight="1" x14ac:dyDescent="0.2">
      <c r="A36" s="346" t="s">
        <v>57</v>
      </c>
      <c r="B36" s="346"/>
      <c r="C36" s="346"/>
      <c r="D36" s="346"/>
      <c r="E36" s="313" t="s">
        <v>2</v>
      </c>
      <c r="F36" s="363" t="s">
        <v>30</v>
      </c>
      <c r="G36" s="363" t="s">
        <v>31</v>
      </c>
    </row>
    <row r="37" spans="1:19" ht="7.5" customHeight="1" x14ac:dyDescent="0.2">
      <c r="A37" s="104"/>
      <c r="B37" s="57"/>
      <c r="C37" s="57"/>
      <c r="D37" s="167"/>
      <c r="E37" s="313"/>
      <c r="F37" s="364"/>
      <c r="G37" s="364"/>
    </row>
    <row r="38" spans="1:19" ht="12" customHeight="1" x14ac:dyDescent="0.2">
      <c r="A38" s="170" t="s">
        <v>58</v>
      </c>
      <c r="B38" s="78"/>
      <c r="C38" s="78"/>
      <c r="D38" s="169"/>
      <c r="E38" s="13">
        <v>130000</v>
      </c>
      <c r="F38" s="238">
        <f>G38-E38</f>
        <v>110000</v>
      </c>
      <c r="G38" s="288">
        <v>240000</v>
      </c>
    </row>
    <row r="39" spans="1:19" x14ac:dyDescent="0.2">
      <c r="A39" s="170" t="s">
        <v>59</v>
      </c>
      <c r="B39" s="78"/>
      <c r="C39" s="78"/>
      <c r="D39" s="169"/>
      <c r="E39" s="13">
        <v>580000</v>
      </c>
      <c r="F39" s="238">
        <f t="shared" ref="F39:F42" si="3">G39-E39</f>
        <v>334000</v>
      </c>
      <c r="G39" s="288">
        <v>914000</v>
      </c>
    </row>
    <row r="40" spans="1:19" x14ac:dyDescent="0.2">
      <c r="A40" s="170" t="s">
        <v>90</v>
      </c>
      <c r="B40" s="78"/>
      <c r="C40" s="78"/>
      <c r="D40" s="169"/>
      <c r="E40" s="14">
        <v>724000</v>
      </c>
      <c r="F40" s="238">
        <f t="shared" si="3"/>
        <v>-272000</v>
      </c>
      <c r="G40" s="288">
        <v>452000</v>
      </c>
    </row>
    <row r="41" spans="1:19" x14ac:dyDescent="0.2">
      <c r="A41" s="170" t="s">
        <v>64</v>
      </c>
      <c r="B41" s="78"/>
      <c r="C41" s="78"/>
      <c r="D41" s="169"/>
      <c r="E41" s="13">
        <v>366000</v>
      </c>
      <c r="F41" s="238">
        <f t="shared" si="3"/>
        <v>0</v>
      </c>
      <c r="G41" s="288">
        <v>366000</v>
      </c>
    </row>
    <row r="42" spans="1:19" ht="12" customHeight="1" x14ac:dyDescent="0.2">
      <c r="A42" s="170" t="s">
        <v>66</v>
      </c>
      <c r="B42" s="78"/>
      <c r="C42" s="78"/>
      <c r="D42" s="169"/>
      <c r="E42" s="13">
        <v>330000</v>
      </c>
      <c r="F42" s="238">
        <f t="shared" si="3"/>
        <v>-330000</v>
      </c>
      <c r="G42" s="288">
        <v>0</v>
      </c>
    </row>
    <row r="43" spans="1:19" ht="17.25" customHeight="1" x14ac:dyDescent="0.2">
      <c r="A43" s="314" t="s">
        <v>28</v>
      </c>
      <c r="B43" s="314"/>
      <c r="C43" s="314"/>
      <c r="D43" s="314"/>
      <c r="E43" s="7">
        <f>SUM(E38:E42)</f>
        <v>2130000</v>
      </c>
      <c r="F43" s="7">
        <f t="shared" ref="F43:G43" si="4">SUM(F38:F42)</f>
        <v>-158000</v>
      </c>
      <c r="G43" s="7">
        <f t="shared" si="4"/>
        <v>1972000</v>
      </c>
    </row>
    <row r="44" spans="1:19" ht="12.75" customHeight="1" x14ac:dyDescent="0.2">
      <c r="A44" s="311"/>
      <c r="B44" s="311"/>
      <c r="C44" s="311"/>
      <c r="D44" s="311"/>
      <c r="F44" s="18"/>
      <c r="G44" s="18"/>
    </row>
    <row r="45" spans="1:19" ht="22.5" customHeight="1" x14ac:dyDescent="0.2">
      <c r="A45" s="365" t="s">
        <v>67</v>
      </c>
      <c r="B45" s="365"/>
      <c r="C45" s="365"/>
      <c r="D45" s="365"/>
      <c r="F45" s="18"/>
      <c r="G45" s="18"/>
    </row>
    <row r="46" spans="1:19" ht="11.25" customHeight="1" x14ac:dyDescent="0.2">
      <c r="A46" s="311"/>
      <c r="B46" s="311"/>
      <c r="C46" s="311"/>
      <c r="D46" s="311"/>
      <c r="F46" s="18"/>
      <c r="G46" s="18"/>
      <c r="J46" s="18" t="s">
        <v>137</v>
      </c>
    </row>
    <row r="47" spans="1:19" ht="12" customHeight="1" x14ac:dyDescent="0.2">
      <c r="A47" s="359" t="s">
        <v>161</v>
      </c>
      <c r="B47" s="359"/>
      <c r="C47" s="359"/>
      <c r="D47" s="359"/>
      <c r="E47" s="359"/>
      <c r="F47" s="359"/>
      <c r="G47" s="359"/>
      <c r="H47" s="304"/>
    </row>
    <row r="48" spans="1:19" ht="15" customHeight="1" x14ac:dyDescent="0.2">
      <c r="A48" s="359"/>
      <c r="B48" s="359"/>
      <c r="C48" s="359"/>
      <c r="D48" s="359"/>
      <c r="E48" s="359"/>
      <c r="F48" s="359"/>
      <c r="G48" s="359"/>
      <c r="H48" s="304"/>
    </row>
    <row r="49" spans="5:7" ht="36" customHeight="1" x14ac:dyDescent="0.2">
      <c r="E49" s="18" t="s">
        <v>68</v>
      </c>
      <c r="F49" s="18"/>
      <c r="G49" s="18"/>
    </row>
    <row r="50" spans="5:7" x14ac:dyDescent="0.2">
      <c r="F50" s="18"/>
      <c r="G50" s="18"/>
    </row>
    <row r="51" spans="5:7" x14ac:dyDescent="0.2">
      <c r="E51" s="18" t="s">
        <v>229</v>
      </c>
      <c r="F51" s="18"/>
      <c r="G51" s="18"/>
    </row>
    <row r="52" spans="5:7" x14ac:dyDescent="0.2">
      <c r="F52" s="18"/>
      <c r="G52" s="18"/>
    </row>
    <row r="53" spans="5:7" x14ac:dyDescent="0.2">
      <c r="F53" s="18"/>
      <c r="G53" s="18"/>
    </row>
    <row r="54" spans="5:7" x14ac:dyDescent="0.2">
      <c r="F54" s="18"/>
      <c r="G54" s="18"/>
    </row>
    <row r="55" spans="5:7" x14ac:dyDescent="0.2">
      <c r="F55" s="18"/>
      <c r="G55" s="18"/>
    </row>
  </sheetData>
  <mergeCells count="17">
    <mergeCell ref="A45:D45"/>
    <mergeCell ref="A46:D46"/>
    <mergeCell ref="A6:E6"/>
    <mergeCell ref="A7:D8"/>
    <mergeCell ref="E7:E8"/>
    <mergeCell ref="A47:G48"/>
    <mergeCell ref="F7:F8"/>
    <mergeCell ref="G7:G8"/>
    <mergeCell ref="A9:D9"/>
    <mergeCell ref="A34:D34"/>
    <mergeCell ref="A35:E35"/>
    <mergeCell ref="A36:D36"/>
    <mergeCell ref="E36:E37"/>
    <mergeCell ref="F36:F37"/>
    <mergeCell ref="G36:G37"/>
    <mergeCell ref="A43:D43"/>
    <mergeCell ref="A44:D44"/>
  </mergeCells>
  <pageMargins left="0.35416666666666707" right="0.39375000000000004" top="0.98402777777777817" bottom="0.98402777777777817" header="0.51180555555555607" footer="0.51180555555555607"/>
  <pageSetup paperSize="9" scale="5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7"/>
  <sheetViews>
    <sheetView workbookViewId="0">
      <selection activeCell="E37" sqref="E37"/>
    </sheetView>
  </sheetViews>
  <sheetFormatPr defaultColWidth="8.7109375" defaultRowHeight="12.75" x14ac:dyDescent="0.2"/>
  <cols>
    <col min="1" max="3" width="8.7109375" style="18" customWidth="1"/>
    <col min="4" max="4" width="26.7109375" style="18" customWidth="1"/>
    <col min="5" max="5" width="12.5703125" style="18" customWidth="1"/>
    <col min="6" max="6" width="19.28515625" style="18" customWidth="1"/>
    <col min="7" max="7" width="18.85546875" style="18" customWidth="1"/>
    <col min="8" max="8" width="12.5703125" style="18" customWidth="1"/>
    <col min="9" max="9" width="8.7109375" style="18" customWidth="1"/>
    <col min="10" max="16384" width="8.7109375" style="18"/>
  </cols>
  <sheetData>
    <row r="1" spans="1:13" ht="6" customHeight="1" x14ac:dyDescent="0.2"/>
    <row r="2" spans="1:13" ht="6" customHeight="1" x14ac:dyDescent="0.2"/>
    <row r="3" spans="1:13" x14ac:dyDescent="0.2">
      <c r="A3" s="18" t="s">
        <v>131</v>
      </c>
      <c r="F3" s="61"/>
      <c r="G3" s="61"/>
    </row>
    <row r="4" spans="1:13" x14ac:dyDescent="0.2">
      <c r="A4" s="18" t="s">
        <v>234</v>
      </c>
    </row>
    <row r="5" spans="1:13" ht="5.25" customHeight="1" x14ac:dyDescent="0.2"/>
    <row r="6" spans="1:13" ht="6.75" customHeight="1" x14ac:dyDescent="0.2"/>
    <row r="7" spans="1:13" ht="15.75" customHeight="1" x14ac:dyDescent="0.2">
      <c r="A7" s="183" t="s">
        <v>158</v>
      </c>
      <c r="B7" s="183"/>
      <c r="C7" s="183"/>
      <c r="D7" s="183"/>
      <c r="E7" s="183"/>
      <c r="F7" s="183"/>
      <c r="G7" s="183"/>
      <c r="H7" s="183"/>
    </row>
    <row r="8" spans="1:13" ht="3" hidden="1" customHeight="1" x14ac:dyDescent="0.2">
      <c r="A8" s="311"/>
      <c r="B8" s="311"/>
      <c r="C8" s="311"/>
      <c r="D8" s="311"/>
      <c r="E8" s="311"/>
      <c r="I8" s="61"/>
    </row>
    <row r="9" spans="1:13" ht="15" customHeight="1" x14ac:dyDescent="0.2"/>
    <row r="10" spans="1:13" ht="15" customHeight="1" x14ac:dyDescent="0.2">
      <c r="A10" s="358" t="s">
        <v>141</v>
      </c>
      <c r="B10" s="358"/>
      <c r="C10" s="358"/>
      <c r="D10" s="358"/>
      <c r="E10" s="313" t="s">
        <v>2</v>
      </c>
      <c r="F10" s="308" t="s">
        <v>30</v>
      </c>
      <c r="G10" s="308" t="s">
        <v>31</v>
      </c>
      <c r="H10" s="168"/>
    </row>
    <row r="11" spans="1:13" ht="12" customHeight="1" x14ac:dyDescent="0.2">
      <c r="A11" s="358"/>
      <c r="B11" s="358"/>
      <c r="C11" s="358"/>
      <c r="D11" s="358"/>
      <c r="E11" s="313"/>
      <c r="F11" s="308"/>
      <c r="G11" s="308"/>
      <c r="H11" s="168"/>
    </row>
    <row r="12" spans="1:13" ht="20.100000000000001" customHeight="1" x14ac:dyDescent="0.2">
      <c r="A12" s="314" t="s">
        <v>142</v>
      </c>
      <c r="B12" s="314"/>
      <c r="C12" s="314"/>
      <c r="D12" s="314"/>
      <c r="E12" s="185">
        <v>50000</v>
      </c>
      <c r="F12" s="27">
        <f t="shared" ref="F12:F20" si="0">G12-E12</f>
        <v>0</v>
      </c>
      <c r="G12" s="27">
        <f t="shared" ref="G12" si="1">E12</f>
        <v>50000</v>
      </c>
      <c r="H12" s="292"/>
      <c r="I12" s="73"/>
      <c r="J12" s="73"/>
      <c r="K12" s="73"/>
      <c r="L12" s="73"/>
      <c r="M12" s="73"/>
    </row>
    <row r="13" spans="1:13" ht="11.25" customHeight="1" x14ac:dyDescent="0.2">
      <c r="A13" s="30" t="s">
        <v>143</v>
      </c>
      <c r="B13" s="78"/>
      <c r="C13" s="78"/>
      <c r="D13" s="169"/>
      <c r="E13" s="187">
        <v>21200</v>
      </c>
      <c r="F13" s="33">
        <v>-6200</v>
      </c>
      <c r="G13" s="33">
        <v>15000</v>
      </c>
      <c r="H13" s="292"/>
      <c r="I13" s="73"/>
      <c r="J13" s="73"/>
    </row>
    <row r="14" spans="1:13" ht="10.5" customHeight="1" x14ac:dyDescent="0.2">
      <c r="A14" s="30" t="s">
        <v>144</v>
      </c>
      <c r="B14" s="78"/>
      <c r="C14" s="78"/>
      <c r="D14" s="169"/>
      <c r="E14" s="187">
        <v>28800</v>
      </c>
      <c r="F14" s="33">
        <v>6200</v>
      </c>
      <c r="G14" s="33">
        <v>35000</v>
      </c>
      <c r="H14" s="292"/>
      <c r="I14" s="73"/>
      <c r="J14" s="73"/>
    </row>
    <row r="15" spans="1:13" ht="21" customHeight="1" x14ac:dyDescent="0.2">
      <c r="A15" s="50" t="s">
        <v>174</v>
      </c>
      <c r="B15" s="51"/>
      <c r="C15" s="51"/>
      <c r="D15" s="56"/>
      <c r="E15" s="293">
        <v>160000</v>
      </c>
      <c r="F15" s="27">
        <f t="shared" si="0"/>
        <v>340000</v>
      </c>
      <c r="G15" s="27">
        <v>500000</v>
      </c>
      <c r="H15" s="292"/>
      <c r="I15" s="73"/>
      <c r="J15" s="73"/>
    </row>
    <row r="16" spans="1:13" ht="10.5" customHeight="1" x14ac:dyDescent="0.2">
      <c r="A16" s="101" t="s">
        <v>145</v>
      </c>
      <c r="B16" s="9"/>
      <c r="C16" s="9"/>
      <c r="D16" s="10"/>
      <c r="E16" s="227">
        <v>100000</v>
      </c>
      <c r="F16" s="33">
        <f t="shared" si="0"/>
        <v>250000</v>
      </c>
      <c r="G16" s="33">
        <v>350000</v>
      </c>
      <c r="H16" s="244"/>
    </row>
    <row r="17" spans="1:10" ht="10.5" customHeight="1" x14ac:dyDescent="0.2">
      <c r="A17" s="117" t="s">
        <v>133</v>
      </c>
      <c r="B17" s="9"/>
      <c r="C17" s="11"/>
      <c r="D17" s="11"/>
      <c r="E17" s="31">
        <v>60000</v>
      </c>
      <c r="F17" s="33">
        <f t="shared" si="0"/>
        <v>90000</v>
      </c>
      <c r="G17" s="33">
        <v>150000</v>
      </c>
      <c r="H17" s="244"/>
    </row>
    <row r="18" spans="1:10" ht="20.25" customHeight="1" x14ac:dyDescent="0.2">
      <c r="A18" s="196" t="s">
        <v>175</v>
      </c>
      <c r="B18" s="83"/>
      <c r="C18" s="57"/>
      <c r="D18" s="57"/>
      <c r="E18" s="204">
        <v>60000</v>
      </c>
      <c r="F18" s="27">
        <f t="shared" si="0"/>
        <v>-34900</v>
      </c>
      <c r="G18" s="27">
        <v>25100</v>
      </c>
      <c r="H18" s="292"/>
      <c r="I18" s="73"/>
      <c r="J18" s="73"/>
    </row>
    <row r="19" spans="1:10" ht="10.5" customHeight="1" x14ac:dyDescent="0.2">
      <c r="A19" s="191" t="s">
        <v>146</v>
      </c>
      <c r="B19" s="9"/>
      <c r="C19" s="11"/>
      <c r="D19" s="11"/>
      <c r="E19" s="203">
        <v>60000</v>
      </c>
      <c r="F19" s="33">
        <f t="shared" si="0"/>
        <v>-34900</v>
      </c>
      <c r="G19" s="33">
        <v>25100</v>
      </c>
      <c r="H19" s="244"/>
    </row>
    <row r="20" spans="1:10" ht="20.25" customHeight="1" x14ac:dyDescent="0.2">
      <c r="A20" s="104" t="s">
        <v>28</v>
      </c>
      <c r="B20" s="83"/>
      <c r="C20" s="57"/>
      <c r="D20" s="57"/>
      <c r="E20" s="204">
        <f>SUM(E12,E15,E18)</f>
        <v>270000</v>
      </c>
      <c r="F20" s="27">
        <f t="shared" si="0"/>
        <v>305100</v>
      </c>
      <c r="G20" s="27">
        <f>G12+G15+G18</f>
        <v>575100</v>
      </c>
      <c r="H20" s="244"/>
    </row>
    <row r="21" spans="1:10" ht="15.75" customHeight="1" x14ac:dyDescent="0.2">
      <c r="A21" s="83"/>
      <c r="B21" s="81"/>
      <c r="C21" s="83"/>
      <c r="D21" s="83"/>
      <c r="E21" s="132"/>
      <c r="F21" s="7"/>
      <c r="G21" s="7"/>
      <c r="H21" s="244"/>
    </row>
    <row r="22" spans="1:10" ht="0.75" customHeight="1" x14ac:dyDescent="0.2">
      <c r="A22" s="294"/>
      <c r="B22" s="201"/>
      <c r="C22" s="201"/>
      <c r="D22" s="201"/>
      <c r="E22" s="295"/>
      <c r="F22" s="106"/>
      <c r="G22" s="106"/>
    </row>
    <row r="23" spans="1:10" ht="24" customHeight="1" x14ac:dyDescent="0.2">
      <c r="A23" s="314" t="s">
        <v>57</v>
      </c>
      <c r="B23" s="314"/>
      <c r="C23" s="314"/>
      <c r="D23" s="314"/>
      <c r="E23" s="296" t="s">
        <v>2</v>
      </c>
      <c r="F23" s="296" t="s">
        <v>166</v>
      </c>
      <c r="G23" s="297" t="s">
        <v>165</v>
      </c>
    </row>
    <row r="24" spans="1:10" ht="12" customHeight="1" x14ac:dyDescent="0.2">
      <c r="A24" s="170" t="s">
        <v>58</v>
      </c>
      <c r="B24" s="78"/>
      <c r="C24" s="78"/>
      <c r="D24" s="169"/>
      <c r="E24" s="238">
        <v>60000</v>
      </c>
      <c r="F24" s="238">
        <f>G24-E24</f>
        <v>90000</v>
      </c>
      <c r="G24" s="239">
        <v>150000</v>
      </c>
    </row>
    <row r="25" spans="1:10" ht="12" customHeight="1" x14ac:dyDescent="0.2">
      <c r="A25" s="170" t="s">
        <v>88</v>
      </c>
      <c r="B25" s="78"/>
      <c r="C25" s="78"/>
      <c r="D25" s="169"/>
      <c r="E25" s="238">
        <v>100000</v>
      </c>
      <c r="F25" s="238">
        <f t="shared" ref="F25:F27" si="2">G25-E25</f>
        <v>250000</v>
      </c>
      <c r="G25" s="239">
        <v>350000</v>
      </c>
    </row>
    <row r="26" spans="1:10" ht="12" customHeight="1" x14ac:dyDescent="0.2">
      <c r="A26" s="170" t="s">
        <v>147</v>
      </c>
      <c r="B26" s="78"/>
      <c r="C26" s="78"/>
      <c r="D26" s="169"/>
      <c r="E26" s="238">
        <v>21200</v>
      </c>
      <c r="F26" s="238">
        <f t="shared" si="2"/>
        <v>-6200</v>
      </c>
      <c r="G26" s="239">
        <v>15000</v>
      </c>
    </row>
    <row r="27" spans="1:10" ht="11.25" customHeight="1" x14ac:dyDescent="0.2">
      <c r="A27" s="170" t="s">
        <v>59</v>
      </c>
      <c r="B27" s="78"/>
      <c r="C27" s="78"/>
      <c r="D27" s="78"/>
      <c r="E27" s="288">
        <v>88800</v>
      </c>
      <c r="F27" s="238">
        <f t="shared" si="2"/>
        <v>-28700</v>
      </c>
      <c r="G27" s="239">
        <v>60100</v>
      </c>
    </row>
    <row r="28" spans="1:10" ht="19.5" customHeight="1" x14ac:dyDescent="0.2">
      <c r="A28" s="314" t="s">
        <v>28</v>
      </c>
      <c r="B28" s="314"/>
      <c r="C28" s="314"/>
      <c r="D28" s="314"/>
      <c r="E28" s="204">
        <f>SUM(E24:E27)</f>
        <v>270000</v>
      </c>
      <c r="F28" s="257">
        <f>SUM(F24:F27)</f>
        <v>305100</v>
      </c>
      <c r="G28" s="240">
        <f>SUM(G24:G27)</f>
        <v>575100</v>
      </c>
    </row>
    <row r="29" spans="1:10" ht="7.5" customHeight="1" x14ac:dyDescent="0.2">
      <c r="A29" s="311"/>
      <c r="B29" s="311"/>
      <c r="C29" s="311"/>
      <c r="D29" s="311"/>
      <c r="E29" s="61"/>
    </row>
    <row r="30" spans="1:10" x14ac:dyDescent="0.2">
      <c r="A30" s="311"/>
      <c r="B30" s="311"/>
      <c r="C30" s="311"/>
      <c r="D30" s="311"/>
    </row>
    <row r="31" spans="1:10" x14ac:dyDescent="0.2">
      <c r="A31" s="18" t="s">
        <v>67</v>
      </c>
    </row>
    <row r="32" spans="1:10" ht="14.25" customHeight="1" x14ac:dyDescent="0.2"/>
    <row r="33" spans="1:9" ht="36.75" customHeight="1" x14ac:dyDescent="0.2">
      <c r="A33" s="316" t="s">
        <v>172</v>
      </c>
      <c r="B33" s="316"/>
      <c r="C33" s="316"/>
      <c r="D33" s="316"/>
      <c r="E33" s="316"/>
      <c r="F33" s="316"/>
      <c r="G33" s="316"/>
      <c r="H33" s="304"/>
      <c r="I33" s="304"/>
    </row>
    <row r="34" spans="1:9" ht="12.75" hidden="1" customHeight="1" x14ac:dyDescent="0.2">
      <c r="A34" s="316"/>
      <c r="B34" s="316"/>
      <c r="C34" s="316"/>
      <c r="D34" s="316"/>
      <c r="E34" s="316"/>
      <c r="F34" s="316"/>
      <c r="G34" s="316"/>
    </row>
    <row r="35" spans="1:9" x14ac:dyDescent="0.2">
      <c r="E35" s="18" t="s">
        <v>68</v>
      </c>
    </row>
    <row r="37" spans="1:9" x14ac:dyDescent="0.2">
      <c r="E37" s="18" t="s">
        <v>229</v>
      </c>
    </row>
  </sheetData>
  <mergeCells count="11">
    <mergeCell ref="A8:E8"/>
    <mergeCell ref="A10:D11"/>
    <mergeCell ref="E10:E11"/>
    <mergeCell ref="A33:G34"/>
    <mergeCell ref="A30:D30"/>
    <mergeCell ref="F10:F11"/>
    <mergeCell ref="G10:G11"/>
    <mergeCell ref="A12:D12"/>
    <mergeCell ref="A23:D23"/>
    <mergeCell ref="A28:D28"/>
    <mergeCell ref="A29:D29"/>
  </mergeCells>
  <pageMargins left="0.35416666666666707" right="0.39375000000000004" top="0.98402777777777817" bottom="0.98402777777777817" header="0.51180555555555607" footer="0.51180555555555607"/>
  <pageSetup paperSize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33"/>
  <sheetViews>
    <sheetView workbookViewId="0">
      <selection activeCell="R25" sqref="R25"/>
    </sheetView>
  </sheetViews>
  <sheetFormatPr defaultColWidth="8.7109375" defaultRowHeight="12.75" x14ac:dyDescent="0.2"/>
  <cols>
    <col min="1" max="3" width="8.7109375" style="18" customWidth="1"/>
    <col min="4" max="4" width="26.5703125" style="18" customWidth="1"/>
    <col min="5" max="5" width="14.7109375" style="18" customWidth="1"/>
    <col min="6" max="6" width="17.7109375" style="18" customWidth="1"/>
    <col min="7" max="7" width="17" style="18" customWidth="1"/>
    <col min="8" max="8" width="8.7109375" style="18" customWidth="1"/>
    <col min="9" max="9" width="12.42578125" style="18" customWidth="1"/>
    <col min="10" max="10" width="8.7109375" style="18" customWidth="1"/>
    <col min="11" max="16384" width="8.7109375" style="18"/>
  </cols>
  <sheetData>
    <row r="2" spans="1:12" x14ac:dyDescent="0.2">
      <c r="A2" s="18" t="s">
        <v>148</v>
      </c>
    </row>
    <row r="3" spans="1:12" x14ac:dyDescent="0.2">
      <c r="A3" s="18" t="s">
        <v>235</v>
      </c>
    </row>
    <row r="4" spans="1:12" ht="13.5" customHeight="1" x14ac:dyDescent="0.2">
      <c r="A4" s="311"/>
      <c r="B4" s="311"/>
      <c r="C4" s="311"/>
      <c r="D4" s="311"/>
      <c r="E4" s="311"/>
      <c r="F4" s="61"/>
      <c r="G4" s="61"/>
    </row>
    <row r="5" spans="1:12" ht="27" customHeight="1" x14ac:dyDescent="0.2">
      <c r="A5" s="366" t="s">
        <v>176</v>
      </c>
      <c r="B5" s="367"/>
      <c r="C5" s="367"/>
      <c r="D5" s="367"/>
      <c r="E5" s="367"/>
      <c r="F5" s="367"/>
      <c r="G5" s="367"/>
      <c r="H5" s="183"/>
    </row>
    <row r="6" spans="1:12" ht="1.5" hidden="1" customHeight="1" x14ac:dyDescent="0.2">
      <c r="A6" s="298"/>
      <c r="B6" s="22"/>
      <c r="C6" s="22"/>
      <c r="D6" s="22"/>
      <c r="E6" s="22"/>
      <c r="F6" s="183"/>
      <c r="G6" s="183"/>
      <c r="H6" s="183"/>
    </row>
    <row r="7" spans="1:12" ht="4.5" customHeight="1" x14ac:dyDescent="0.2"/>
    <row r="8" spans="1:12" ht="17.25" customHeight="1" x14ac:dyDescent="0.2">
      <c r="A8" s="356"/>
      <c r="B8" s="356"/>
      <c r="C8" s="356"/>
      <c r="D8" s="356"/>
      <c r="E8" s="313" t="s">
        <v>2</v>
      </c>
      <c r="F8" s="308" t="s">
        <v>30</v>
      </c>
      <c r="G8" s="308" t="s">
        <v>31</v>
      </c>
    </row>
    <row r="9" spans="1:12" ht="5.25" customHeight="1" x14ac:dyDescent="0.2">
      <c r="A9" s="356"/>
      <c r="B9" s="356"/>
      <c r="C9" s="356"/>
      <c r="D9" s="356"/>
      <c r="E9" s="313"/>
      <c r="F9" s="308"/>
      <c r="G9" s="308"/>
      <c r="H9" s="21"/>
      <c r="I9" s="21"/>
      <c r="J9" s="21"/>
      <c r="K9" s="21"/>
      <c r="L9" s="21"/>
    </row>
    <row r="10" spans="1:12" ht="22.5" customHeight="1" x14ac:dyDescent="0.2">
      <c r="A10" s="314" t="s">
        <v>149</v>
      </c>
      <c r="B10" s="314"/>
      <c r="C10" s="314"/>
      <c r="D10" s="314"/>
      <c r="E10" s="257">
        <v>40000</v>
      </c>
      <c r="F10" s="27">
        <v>-20000</v>
      </c>
      <c r="G10" s="27">
        <v>20000</v>
      </c>
      <c r="H10" s="73"/>
      <c r="I10" s="73"/>
      <c r="J10" s="73"/>
      <c r="K10" s="73"/>
      <c r="L10" s="21"/>
    </row>
    <row r="11" spans="1:12" ht="10.5" customHeight="1" x14ac:dyDescent="0.2">
      <c r="A11" s="50" t="s">
        <v>150</v>
      </c>
      <c r="B11" s="51"/>
      <c r="C11" s="51"/>
      <c r="D11" s="56"/>
      <c r="E11" s="187">
        <v>40000</v>
      </c>
      <c r="F11" s="33">
        <v>-20000</v>
      </c>
      <c r="G11" s="33">
        <v>20000</v>
      </c>
      <c r="H11" s="21"/>
      <c r="I11" s="21"/>
      <c r="J11" s="21"/>
      <c r="K11" s="21"/>
      <c r="L11" s="21"/>
    </row>
    <row r="12" spans="1:12" ht="19.5" customHeight="1" x14ac:dyDescent="0.2">
      <c r="A12" s="50" t="s">
        <v>151</v>
      </c>
      <c r="B12" s="51"/>
      <c r="C12" s="51"/>
      <c r="D12" s="56"/>
      <c r="E12" s="185">
        <v>35000</v>
      </c>
      <c r="F12" s="27">
        <v>-14500</v>
      </c>
      <c r="G12" s="27">
        <v>20500</v>
      </c>
      <c r="H12" s="21"/>
      <c r="I12" s="21"/>
      <c r="J12" s="21"/>
      <c r="K12" s="21"/>
      <c r="L12" s="21"/>
    </row>
    <row r="13" spans="1:12" ht="10.5" customHeight="1" x14ac:dyDescent="0.2">
      <c r="A13" s="50" t="s">
        <v>150</v>
      </c>
      <c r="B13" s="51"/>
      <c r="C13" s="51"/>
      <c r="D13" s="56"/>
      <c r="E13" s="187">
        <v>35000</v>
      </c>
      <c r="F13" s="33">
        <v>-20500</v>
      </c>
      <c r="G13" s="33">
        <v>14500</v>
      </c>
      <c r="H13" s="21"/>
      <c r="I13" s="21"/>
      <c r="J13" s="21"/>
      <c r="K13" s="21"/>
      <c r="L13" s="21"/>
    </row>
    <row r="14" spans="1:12" ht="10.5" customHeight="1" x14ac:dyDescent="0.2">
      <c r="A14" s="50" t="s">
        <v>170</v>
      </c>
      <c r="B14" s="51"/>
      <c r="C14" s="51"/>
      <c r="D14" s="56"/>
      <c r="E14" s="187">
        <v>0</v>
      </c>
      <c r="F14" s="33">
        <v>6000</v>
      </c>
      <c r="G14" s="33">
        <v>6000</v>
      </c>
      <c r="H14" s="21"/>
      <c r="I14" s="21"/>
      <c r="J14" s="21"/>
      <c r="K14" s="21"/>
      <c r="L14" s="21"/>
    </row>
    <row r="15" spans="1:12" ht="18.75" customHeight="1" x14ac:dyDescent="0.2">
      <c r="A15" s="50" t="s">
        <v>152</v>
      </c>
      <c r="B15" s="51"/>
      <c r="C15" s="51"/>
      <c r="D15" s="56"/>
      <c r="E15" s="185">
        <v>80000</v>
      </c>
      <c r="F15" s="27">
        <v>108000</v>
      </c>
      <c r="G15" s="27">
        <v>188000</v>
      </c>
      <c r="H15" s="299"/>
      <c r="I15" s="21"/>
      <c r="J15" s="21"/>
      <c r="K15" s="21"/>
      <c r="L15" s="21"/>
    </row>
    <row r="16" spans="1:12" ht="11.25" customHeight="1" x14ac:dyDescent="0.2">
      <c r="A16" s="50" t="s">
        <v>153</v>
      </c>
      <c r="B16" s="51"/>
      <c r="C16" s="51"/>
      <c r="D16" s="56"/>
      <c r="E16" s="187">
        <v>80000</v>
      </c>
      <c r="F16" s="33">
        <f>G16-E16</f>
        <v>108000</v>
      </c>
      <c r="G16" s="33">
        <v>188000</v>
      </c>
      <c r="H16" s="299"/>
      <c r="I16" s="21"/>
      <c r="J16" s="21"/>
      <c r="K16" s="21"/>
      <c r="L16" s="21"/>
    </row>
    <row r="17" spans="1:12" ht="21.75" customHeight="1" x14ac:dyDescent="0.2">
      <c r="A17" s="80" t="s">
        <v>154</v>
      </c>
      <c r="B17" s="81"/>
      <c r="C17" s="81"/>
      <c r="D17" s="300"/>
      <c r="E17" s="301">
        <v>60000</v>
      </c>
      <c r="F17" s="27">
        <v>-20000</v>
      </c>
      <c r="G17" s="27">
        <v>40000</v>
      </c>
      <c r="H17" s="299"/>
      <c r="I17" s="21"/>
      <c r="J17" s="21"/>
      <c r="K17" s="21"/>
      <c r="L17" s="21"/>
    </row>
    <row r="18" spans="1:12" ht="10.5" customHeight="1" x14ac:dyDescent="0.2">
      <c r="A18" s="30" t="s">
        <v>84</v>
      </c>
      <c r="B18" s="9"/>
      <c r="C18" s="9"/>
      <c r="D18" s="10"/>
      <c r="E18" s="227">
        <v>60000</v>
      </c>
      <c r="F18" s="33">
        <f>G18-E18</f>
        <v>-20000</v>
      </c>
      <c r="G18" s="33">
        <v>40000</v>
      </c>
      <c r="H18" s="299"/>
      <c r="I18" s="21"/>
      <c r="J18" s="21"/>
      <c r="K18" s="21"/>
      <c r="L18" s="21"/>
    </row>
    <row r="19" spans="1:12" ht="21" customHeight="1" x14ac:dyDescent="0.2">
      <c r="A19" s="314" t="s">
        <v>28</v>
      </c>
      <c r="B19" s="314"/>
      <c r="C19" s="314"/>
      <c r="D19" s="314"/>
      <c r="E19" s="204">
        <f>SUM(E10,E12,E15,E17)</f>
        <v>215000</v>
      </c>
      <c r="F19" s="27">
        <f>G19-E19</f>
        <v>53500</v>
      </c>
      <c r="G19" s="27">
        <f>G10+G12+G15+G17</f>
        <v>268500</v>
      </c>
      <c r="H19" s="299"/>
      <c r="I19" s="21"/>
      <c r="J19" s="21"/>
      <c r="K19" s="21"/>
      <c r="L19" s="21"/>
    </row>
    <row r="20" spans="1:12" ht="14.25" customHeight="1" x14ac:dyDescent="0.2">
      <c r="A20" s="356"/>
      <c r="B20" s="356"/>
      <c r="C20" s="356"/>
      <c r="D20" s="356"/>
      <c r="E20" s="356"/>
      <c r="H20" s="21"/>
      <c r="I20" s="21"/>
      <c r="J20" s="21"/>
      <c r="K20" s="21"/>
      <c r="L20" s="21"/>
    </row>
    <row r="21" spans="1:12" ht="23.45" customHeight="1" x14ac:dyDescent="0.2">
      <c r="A21" s="346" t="s">
        <v>57</v>
      </c>
      <c r="B21" s="346"/>
      <c r="C21" s="346"/>
      <c r="D21" s="346"/>
      <c r="E21" s="313" t="s">
        <v>2</v>
      </c>
      <c r="F21" s="308" t="s">
        <v>30</v>
      </c>
      <c r="G21" s="308" t="s">
        <v>31</v>
      </c>
    </row>
    <row r="22" spans="1:12" ht="5.25" customHeight="1" x14ac:dyDescent="0.2">
      <c r="A22" s="104"/>
      <c r="B22" s="57"/>
      <c r="C22" s="57"/>
      <c r="D22" s="167"/>
      <c r="E22" s="313"/>
      <c r="F22" s="308"/>
      <c r="G22" s="308"/>
    </row>
    <row r="23" spans="1:12" ht="13.5" customHeight="1" x14ac:dyDescent="0.2">
      <c r="A23" s="170" t="s">
        <v>58</v>
      </c>
      <c r="B23" s="78"/>
      <c r="C23" s="78"/>
      <c r="D23" s="78"/>
      <c r="E23" s="288">
        <v>215000</v>
      </c>
      <c r="F23" s="288">
        <f>G23-E23</f>
        <v>47500</v>
      </c>
      <c r="G23" s="288">
        <v>262500</v>
      </c>
    </row>
    <row r="24" spans="1:12" ht="12.75" customHeight="1" x14ac:dyDescent="0.2">
      <c r="A24" s="170" t="s">
        <v>64</v>
      </c>
      <c r="B24" s="78"/>
      <c r="C24" s="78"/>
      <c r="D24" s="78"/>
      <c r="E24" s="288">
        <v>0</v>
      </c>
      <c r="F24" s="288">
        <f>G24-E24</f>
        <v>6000</v>
      </c>
      <c r="G24" s="288">
        <v>6000</v>
      </c>
    </row>
    <row r="25" spans="1:12" ht="16.5" customHeight="1" x14ac:dyDescent="0.2">
      <c r="A25" s="314" t="s">
        <v>28</v>
      </c>
      <c r="B25" s="314"/>
      <c r="C25" s="314"/>
      <c r="D25" s="314"/>
      <c r="E25" s="7">
        <f>SUM(E23:E24)</f>
        <v>215000</v>
      </c>
      <c r="F25" s="7">
        <f>SUM(F23:F24)</f>
        <v>53500</v>
      </c>
      <c r="G25" s="7">
        <f>SUM(G23:G24)</f>
        <v>268500</v>
      </c>
    </row>
    <row r="26" spans="1:12" ht="8.25" customHeight="1" x14ac:dyDescent="0.2">
      <c r="A26" s="311"/>
      <c r="B26" s="311"/>
      <c r="C26" s="311"/>
      <c r="D26" s="311"/>
    </row>
    <row r="27" spans="1:12" ht="19.5" customHeight="1" x14ac:dyDescent="0.2">
      <c r="A27" s="18" t="s">
        <v>67</v>
      </c>
    </row>
    <row r="28" spans="1:12" ht="9" customHeight="1" x14ac:dyDescent="0.2"/>
    <row r="29" spans="1:12" ht="15" customHeight="1" x14ac:dyDescent="0.2">
      <c r="A29" s="359" t="s">
        <v>162</v>
      </c>
      <c r="B29" s="359"/>
      <c r="C29" s="359"/>
      <c r="D29" s="359"/>
      <c r="E29" s="359"/>
      <c r="F29" s="359"/>
      <c r="G29" s="359"/>
      <c r="H29" s="304"/>
      <c r="I29" s="304"/>
      <c r="J29" s="304"/>
    </row>
    <row r="30" spans="1:12" ht="12" customHeight="1" x14ac:dyDescent="0.2">
      <c r="A30" s="359"/>
      <c r="B30" s="359"/>
      <c r="C30" s="359"/>
      <c r="D30" s="359"/>
      <c r="E30" s="359"/>
      <c r="F30" s="359"/>
      <c r="G30" s="359"/>
    </row>
    <row r="31" spans="1:12" ht="31.5" customHeight="1" x14ac:dyDescent="0.2">
      <c r="E31" s="18" t="s">
        <v>68</v>
      </c>
    </row>
    <row r="32" spans="1:12" ht="10.5" customHeight="1" x14ac:dyDescent="0.2"/>
    <row r="33" spans="5:5" ht="11.25" customHeight="1" x14ac:dyDescent="0.2">
      <c r="E33" s="18" t="s">
        <v>229</v>
      </c>
    </row>
  </sheetData>
  <mergeCells count="16">
    <mergeCell ref="A4:E4"/>
    <mergeCell ref="A8:D9"/>
    <mergeCell ref="E8:E9"/>
    <mergeCell ref="A25:D25"/>
    <mergeCell ref="A5:G5"/>
    <mergeCell ref="A29:G30"/>
    <mergeCell ref="A26:D26"/>
    <mergeCell ref="F8:F9"/>
    <mergeCell ref="G8:G9"/>
    <mergeCell ref="A10:D10"/>
    <mergeCell ref="A19:D19"/>
    <mergeCell ref="A20:E20"/>
    <mergeCell ref="A21:D21"/>
    <mergeCell ref="E21:E22"/>
    <mergeCell ref="F21:F22"/>
    <mergeCell ref="G21:G22"/>
  </mergeCells>
  <pageMargins left="0.35416666666666707" right="0.39375000000000004" top="0.98402777777777817" bottom="0.98402777777777817" header="0.51180555555555607" footer="0.51180555555555607"/>
  <pageSetup paperSize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GRAĐENJE</vt:lpstr>
      <vt:lpstr>KAPITALNI</vt:lpstr>
      <vt:lpstr>ODRŽAVANJE</vt:lpstr>
      <vt:lpstr>SANACIJA_ADAPTACIJA</vt:lpstr>
      <vt:lpstr>SPOMENICKA_BASTINA</vt:lpstr>
      <vt:lpstr>ZBRINAVANJE_OTPADA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Matko Lovreta</dc:creator>
  <dc:description/>
  <cp:lastModifiedBy>Lara Rivanković</cp:lastModifiedBy>
  <cp:lastPrinted>2023-11-17T13:16:39Z</cp:lastPrinted>
  <dcterms:created xsi:type="dcterms:W3CDTF">2021-09-10T10:31:43Z</dcterms:created>
  <dcterms:modified xsi:type="dcterms:W3CDTF">2023-11-24T13:53:45Z</dcterms:modified>
</cp:coreProperties>
</file>